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Valparaiso\Petorca\"/>
    </mc:Choice>
  </mc:AlternateContent>
  <bookViews>
    <workbookView xWindow="0" yWindow="0" windowWidth="20490" windowHeight="7155"/>
  </bookViews>
  <sheets>
    <sheet name="Palt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4" i="1"/>
  <c r="G25" i="1"/>
  <c r="G24" i="1"/>
  <c r="G48" i="1"/>
  <c r="G46" i="1"/>
  <c r="G43" i="1"/>
  <c r="G42" i="1"/>
  <c r="G41" i="1"/>
  <c r="G23" i="1"/>
  <c r="G22" i="1"/>
  <c r="G21" i="1"/>
  <c r="G12" i="1"/>
  <c r="G60" i="1"/>
  <c r="G50" i="1"/>
  <c r="G26" i="1"/>
  <c r="G57" i="1"/>
  <c r="G58" i="1" s="1"/>
  <c r="C79" i="1" l="1"/>
  <c r="G59" i="1"/>
  <c r="C85" i="1" l="1"/>
  <c r="E85" i="1"/>
  <c r="G61" i="1"/>
  <c r="C80" i="1"/>
  <c r="D85" i="1" l="1"/>
  <c r="D76" i="1"/>
  <c r="D78" i="1"/>
  <c r="D74" i="1"/>
  <c r="D77" i="1"/>
  <c r="D79" i="1"/>
  <c r="D80" i="1" l="1"/>
</calcChain>
</file>

<file path=xl/sharedStrings.xml><?xml version="1.0" encoding="utf-8"?>
<sst xmlns="http://schemas.openxmlformats.org/spreadsheetml/2006/main" count="133" uniqueCount="99">
  <si>
    <t>RUBRO O CULTIVO</t>
  </si>
  <si>
    <t>BOVINO CARNE</t>
  </si>
  <si>
    <t>RENDIMIENTO (kG/año/10 bovinos)</t>
  </si>
  <si>
    <t>VARIEDAD</t>
  </si>
  <si>
    <t>CRIOLLA</t>
  </si>
  <si>
    <t>FECHA ESTIMADA  PRECIO VENTA</t>
  </si>
  <si>
    <t>ANUAL</t>
  </si>
  <si>
    <t>NIVEL TECNOLÓGICO</t>
  </si>
  <si>
    <t>BAJO</t>
  </si>
  <si>
    <t>PRECIO ESPERADO ($/qqm)</t>
  </si>
  <si>
    <t>REGIÓN</t>
  </si>
  <si>
    <t>VALPARAÍSO</t>
  </si>
  <si>
    <t>INGRESO ESPERADO, con IVA ($)</t>
  </si>
  <si>
    <t>AGENCIA DE ÁREA</t>
  </si>
  <si>
    <t>PETORCA</t>
  </si>
  <si>
    <t>DESTINO PRODUCCION</t>
  </si>
  <si>
    <t>INTERMEDIARIO</t>
  </si>
  <si>
    <t>COMUNA/LOCALIDAD</t>
  </si>
  <si>
    <t>FECHA DE VENTA</t>
  </si>
  <si>
    <t>Mar-sep-Dic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</si>
  <si>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</si>
  <si>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</si>
  <si>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</si>
  <si>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</si>
  <si>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</si>
  <si>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</si>
  <si>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</si>
  <si>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</si>
  <si>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</si>
  <si>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</si>
  <si>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</si>
  <si>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Alimentación</t>
  </si>
  <si>
    <t>JH</t>
  </si>
  <si>
    <t>May-Julio</t>
  </si>
  <si>
    <t>Desparacitación/vacunación</t>
  </si>
  <si>
    <t>Mar y Nov</t>
  </si>
  <si>
    <t>Rodeo de ganado</t>
  </si>
  <si>
    <t>Ene-Dic</t>
  </si>
  <si>
    <t>Destete</t>
  </si>
  <si>
    <t>Febr- Mar</t>
  </si>
  <si>
    <t>Selección y desecho</t>
  </si>
  <si>
    <t>Subtotal Jornadas Hombre</t>
  </si>
  <si>
    <t>JORNADAS ANIMAL</t>
  </si>
  <si>
    <t>JA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</si>
  <si>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</si>
  <si>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</si>
  <si>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</si>
  <si>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</si>
  <si>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</si>
  <si>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</si>
  <si>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</si>
  <si>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ANTIPARASITARIO</t>
  </si>
  <si>
    <t>Plocin</t>
  </si>
  <si>
    <t>Lt.</t>
  </si>
  <si>
    <t>Mar-Ago</t>
  </si>
  <si>
    <t>Cofelin</t>
  </si>
  <si>
    <t>Moskimic Forte</t>
  </si>
  <si>
    <t>Clostribac Gold</t>
  </si>
  <si>
    <t>50 dosis (5ml)</t>
  </si>
  <si>
    <t>VITAMINAS</t>
  </si>
  <si>
    <t>Vetervit ADE</t>
  </si>
  <si>
    <t>Frasco 100 ml</t>
  </si>
  <si>
    <t>Marz-Ago</t>
  </si>
  <si>
    <t>Fardos de pasto</t>
  </si>
  <si>
    <t>u</t>
  </si>
  <si>
    <t>Dic-Jul</t>
  </si>
  <si>
    <t>Alimentación con subproductos</t>
  </si>
  <si>
    <t>Kg</t>
  </si>
  <si>
    <t>May-Jul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</si>
  <si>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</si>
  <si>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</si>
  <si>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</si>
  <si>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</si>
  <si>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</si>
  <si>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</si>
  <si>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</si>
  <si>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</si>
  <si>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</si>
  <si>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</si>
  <si>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</si>
  <si>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</si>
  <si>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</si>
  <si>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</si>
  <si>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</si>
  <si>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</si>
  <si>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</si>
  <si>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</si>
  <si>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</si>
  <si>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</si>
  <si>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</si>
  <si>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</si>
  <si>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</si>
  <si>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</si>
  <si>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</si>
  <si>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</si>
  <si>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($/ha)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</si>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</sst>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.00&quot; &quot;;&quot; &quot;* &quot;-&quot;#,##0.0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/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1" fillId="3" borderId="57" xfId="0" applyNumberFormat="1" applyFont="1" applyFill="1" applyBorder="1" applyAlignment="1">
      <alignment horizontal="center" vertical="center" wrapText="1"/>
    </xf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8" fillId="2" borderId="56" xfId="0" applyNumberFormat="1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49" fontId="4" fillId="2" borderId="56" xfId="0" applyNumberFormat="1" applyFont="1" applyFill="1" applyBorder="1" applyAlignment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/>
    <xf numFmtId="3" fontId="4" fillId="2" borderId="56" xfId="0" applyNumberFormat="1" applyFont="1" applyFill="1" applyBorder="1" applyAlignment="1"/>
    <xf numFmtId="49" fontId="8" fillId="2" borderId="56" xfId="0" applyNumberFormat="1" applyFont="1" applyFill="1" applyBorder="1" applyAlignment="1"/>
    <xf numFmtId="0" fontId="4" fillId="2" borderId="56" xfId="0" applyFont="1" applyFill="1" applyBorder="1" applyAlignment="1">
      <alignment horizontal="center"/>
    </xf>
    <xf numFmtId="0" fontId="4" fillId="2" borderId="56" xfId="0" applyFont="1" applyFill="1" applyBorder="1" applyAlignment="1"/>
    <xf numFmtId="168" fontId="13" fillId="8" borderId="39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13" fillId="10" borderId="53" xfId="0" applyNumberFormat="1" applyFont="1" applyFill="1" applyBorder="1" applyAlignment="1">
      <alignment vertical="center"/>
    </xf>
    <xf numFmtId="0" fontId="13" fillId="10" borderId="54" xfId="0" applyNumberFormat="1" applyFont="1" applyFill="1" applyBorder="1" applyAlignment="1">
      <alignment vertic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59" xfId="0" applyNumberFormat="1" applyFont="1" applyFill="1" applyBorder="1" applyAlignment="1">
      <alignment horizontal="center" wrapText="1"/>
    </xf>
    <xf numFmtId="49" fontId="3" fillId="3" borderId="60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3" fontId="13" fillId="10" borderId="54" xfId="0" applyNumberFormat="1" applyFont="1" applyFill="1" applyBorder="1" applyAlignment="1">
      <alignment vertical="center"/>
    </xf>
    <xf numFmtId="3" fontId="13" fillId="10" borderId="55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725488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73" zoomScale="120" zoomScaleNormal="120" workbookViewId="0">
      <selection activeCell="I83" sqref="I83"/>
    </sheetView>
  </sheetViews>
  <sheetFormatPr baseColWidth="10" defaultColWidth="10.7109375" defaultRowHeight="11.25" customHeight="1" x14ac:dyDescent="0.25"/>
  <cols>
    <col min="1" max="1" width="4.42578125" style="1" customWidth="1"/>
    <col min="2" max="2" width="18.42578125" style="1" customWidth="1"/>
    <col min="3" max="3" width="19.5703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28.5" customHeight="1" x14ac:dyDescent="0.25">
      <c r="A9" s="5"/>
      <c r="B9" s="6" t="s">
        <v>0</v>
      </c>
      <c r="C9" s="7" t="s">
        <v>1</v>
      </c>
      <c r="D9" s="8"/>
      <c r="E9" s="145" t="s">
        <v>2</v>
      </c>
      <c r="F9" s="146"/>
      <c r="G9" s="9">
        <v>2200</v>
      </c>
    </row>
    <row r="10" spans="1:7" ht="15" x14ac:dyDescent="0.25">
      <c r="A10" s="5"/>
      <c r="B10" s="10" t="s">
        <v>3</v>
      </c>
      <c r="C10" s="11" t="s">
        <v>4</v>
      </c>
      <c r="D10" s="12"/>
      <c r="E10" s="143" t="s">
        <v>5</v>
      </c>
      <c r="F10" s="144"/>
      <c r="G10" s="13" t="s">
        <v>6</v>
      </c>
    </row>
    <row r="11" spans="1:7" ht="15" x14ac:dyDescent="0.25">
      <c r="A11" s="5"/>
      <c r="B11" s="10" t="s">
        <v>7</v>
      </c>
      <c r="C11" s="13" t="s">
        <v>8</v>
      </c>
      <c r="D11" s="12"/>
      <c r="E11" s="143" t="s">
        <v>9</v>
      </c>
      <c r="F11" s="144"/>
      <c r="G11" s="14">
        <v>1050</v>
      </c>
    </row>
    <row r="12" spans="1:7" ht="15" x14ac:dyDescent="0.25">
      <c r="A12" s="5"/>
      <c r="B12" s="10" t="s">
        <v>10</v>
      </c>
      <c r="C12" s="15" t="s">
        <v>11</v>
      </c>
      <c r="D12" s="12"/>
      <c r="E12" s="137" t="s">
        <v>12</v>
      </c>
      <c r="F12" s="138"/>
      <c r="G12" s="16">
        <f>(G9*G11)</f>
        <v>2310000</v>
      </c>
    </row>
    <row r="13" spans="1:7" ht="15" x14ac:dyDescent="0.25">
      <c r="A13" s="5"/>
      <c r="B13" s="10" t="s">
        <v>13</v>
      </c>
      <c r="C13" s="13" t="s">
        <v>14</v>
      </c>
      <c r="D13" s="12"/>
      <c r="E13" s="143" t="s">
        <v>15</v>
      </c>
      <c r="F13" s="144"/>
      <c r="G13" s="13" t="s">
        <v>16</v>
      </c>
    </row>
    <row r="14" spans="1:7" ht="15" x14ac:dyDescent="0.25">
      <c r="A14" s="5"/>
      <c r="B14" s="10" t="s">
        <v>17</v>
      </c>
      <c r="C14" s="13" t="s">
        <v>14</v>
      </c>
      <c r="D14" s="12"/>
      <c r="E14" s="143" t="s">
        <v>18</v>
      </c>
      <c r="F14" s="144"/>
      <c r="G14" s="13" t="s">
        <v>19</v>
      </c>
    </row>
    <row r="15" spans="1:7" ht="15" x14ac:dyDescent="0.25">
      <c r="A15" s="5"/>
      <c r="B15" s="10" t="s">
        <v>20</v>
      </c>
      <c r="C15" s="17">
        <v>44246</v>
      </c>
      <c r="D15" s="12"/>
      <c r="E15" s="147" t="s">
        <v>21</v>
      </c>
      <c r="F15" s="148"/>
      <c r="G15" s="15" t="s">
        <v>22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9" t="s">
        <v>23</v>
      </c>
      <c r="C17" s="150"/>
      <c r="D17" s="150"/>
      <c r="E17" s="150"/>
      <c r="F17" s="150"/>
      <c r="G17" s="150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24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25</v>
      </c>
      <c r="C20" s="30" t="s">
        <v>26</v>
      </c>
      <c r="D20" s="30" t="s">
        <v>27</v>
      </c>
      <c r="E20" s="30" t="s">
        <v>28</v>
      </c>
      <c r="F20" s="30" t="s">
        <v>29</v>
      </c>
      <c r="G20" s="30" t="s">
        <v>30</v>
      </c>
    </row>
    <row r="21" spans="1:7" ht="15" x14ac:dyDescent="0.25">
      <c r="A21" s="23"/>
      <c r="B21" s="136" t="s">
        <v>31</v>
      </c>
      <c r="C21" s="31" t="s">
        <v>32</v>
      </c>
      <c r="D21" s="32">
        <v>10</v>
      </c>
      <c r="E21" s="136" t="s">
        <v>33</v>
      </c>
      <c r="F21" s="16">
        <v>12000</v>
      </c>
      <c r="G21" s="16">
        <f>(D21*F21)</f>
        <v>120000</v>
      </c>
    </row>
    <row r="22" spans="1:7" ht="15" x14ac:dyDescent="0.25">
      <c r="A22" s="23"/>
      <c r="B22" s="136" t="s">
        <v>34</v>
      </c>
      <c r="C22" s="31" t="s">
        <v>32</v>
      </c>
      <c r="D22" s="32">
        <v>2</v>
      </c>
      <c r="E22" s="136" t="s">
        <v>35</v>
      </c>
      <c r="F22" s="16">
        <v>18000</v>
      </c>
      <c r="G22" s="16">
        <f>(D22*F22)</f>
        <v>36000</v>
      </c>
    </row>
    <row r="23" spans="1:7" ht="15" x14ac:dyDescent="0.25">
      <c r="A23" s="23"/>
      <c r="B23" s="136" t="s">
        <v>36</v>
      </c>
      <c r="C23" s="31" t="s">
        <v>32</v>
      </c>
      <c r="D23" s="32">
        <v>18</v>
      </c>
      <c r="E23" s="136" t="s">
        <v>37</v>
      </c>
      <c r="F23" s="16">
        <v>18000</v>
      </c>
      <c r="G23" s="16">
        <f>(D23*F23)</f>
        <v>324000</v>
      </c>
    </row>
    <row r="24" spans="1:7" ht="15" x14ac:dyDescent="0.25">
      <c r="A24" s="23"/>
      <c r="B24" s="136" t="s">
        <v>38</v>
      </c>
      <c r="C24" s="31" t="s">
        <v>32</v>
      </c>
      <c r="D24" s="32">
        <v>1</v>
      </c>
      <c r="E24" s="136" t="s">
        <v>39</v>
      </c>
      <c r="F24" s="16">
        <v>18000</v>
      </c>
      <c r="G24" s="16">
        <f>(D24*F24)</f>
        <v>18000</v>
      </c>
    </row>
    <row r="25" spans="1:7" ht="15" x14ac:dyDescent="0.25">
      <c r="A25" s="23"/>
      <c r="B25" s="136" t="s">
        <v>40</v>
      </c>
      <c r="C25" s="31" t="s">
        <v>32</v>
      </c>
      <c r="D25" s="32">
        <v>2</v>
      </c>
      <c r="E25" s="136" t="s">
        <v>35</v>
      </c>
      <c r="F25" s="16">
        <v>18000</v>
      </c>
      <c r="G25" s="16">
        <f>(D25*F25)</f>
        <v>36000</v>
      </c>
    </row>
    <row r="26" spans="1:7" ht="12.75" customHeight="1" x14ac:dyDescent="0.25">
      <c r="A26" s="23"/>
      <c r="B26" s="33" t="s">
        <v>41</v>
      </c>
      <c r="C26" s="34"/>
      <c r="D26" s="34"/>
      <c r="E26" s="34"/>
      <c r="F26" s="35"/>
      <c r="G26" s="36">
        <f>SUM(G21:G25)</f>
        <v>534000</v>
      </c>
    </row>
    <row r="27" spans="1:7" ht="12" customHeight="1" x14ac:dyDescent="0.25">
      <c r="A27" s="2"/>
      <c r="B27" s="24"/>
      <c r="C27" s="26"/>
      <c r="D27" s="26"/>
      <c r="E27" s="26"/>
      <c r="F27" s="37"/>
      <c r="G27" s="37"/>
    </row>
    <row r="28" spans="1:7" ht="12" customHeight="1" x14ac:dyDescent="0.25">
      <c r="A28" s="5"/>
      <c r="B28" s="38" t="s">
        <v>42</v>
      </c>
      <c r="C28" s="39"/>
      <c r="D28" s="40"/>
      <c r="E28" s="40"/>
      <c r="F28" s="41"/>
      <c r="G28" s="41"/>
    </row>
    <row r="29" spans="1:7" ht="24" customHeight="1" x14ac:dyDescent="0.25">
      <c r="A29" s="5"/>
      <c r="B29" s="42" t="s">
        <v>25</v>
      </c>
      <c r="C29" s="43" t="s">
        <v>26</v>
      </c>
      <c r="D29" s="43" t="s">
        <v>27</v>
      </c>
      <c r="E29" s="42" t="s">
        <v>28</v>
      </c>
      <c r="F29" s="43" t="s">
        <v>29</v>
      </c>
      <c r="G29" s="42" t="s">
        <v>30</v>
      </c>
    </row>
    <row r="30" spans="1:7" ht="12" customHeight="1" x14ac:dyDescent="0.25">
      <c r="A30" s="5"/>
      <c r="B30" s="44"/>
      <c r="C30" s="45" t="s">
        <v>43</v>
      </c>
      <c r="D30" s="45"/>
      <c r="E30" s="45"/>
      <c r="F30" s="44"/>
      <c r="G30" s="44"/>
    </row>
    <row r="31" spans="1:7" ht="12" customHeight="1" x14ac:dyDescent="0.25">
      <c r="A31" s="5"/>
      <c r="B31" s="46" t="s">
        <v>44</v>
      </c>
      <c r="C31" s="47"/>
      <c r="D31" s="47"/>
      <c r="E31" s="47"/>
      <c r="F31" s="48"/>
      <c r="G31" s="48"/>
    </row>
    <row r="32" spans="1:7" ht="12" customHeight="1" x14ac:dyDescent="0.25">
      <c r="A32" s="2"/>
      <c r="B32" s="49"/>
      <c r="C32" s="50"/>
      <c r="D32" s="50"/>
      <c r="E32" s="50"/>
      <c r="F32" s="51"/>
      <c r="G32" s="51"/>
    </row>
    <row r="33" spans="1:11" ht="12" customHeight="1" x14ac:dyDescent="0.25">
      <c r="A33" s="5"/>
      <c r="B33" s="38" t="s">
        <v>45</v>
      </c>
      <c r="C33" s="39"/>
      <c r="D33" s="40"/>
      <c r="E33" s="40"/>
      <c r="F33" s="41"/>
      <c r="G33" s="41"/>
    </row>
    <row r="34" spans="1:11" ht="24" customHeight="1" x14ac:dyDescent="0.25">
      <c r="A34" s="5"/>
      <c r="B34" s="52" t="s">
        <v>25</v>
      </c>
      <c r="C34" s="52" t="s">
        <v>26</v>
      </c>
      <c r="D34" s="52" t="s">
        <v>27</v>
      </c>
      <c r="E34" s="52" t="s">
        <v>28</v>
      </c>
      <c r="F34" s="53" t="s">
        <v>29</v>
      </c>
      <c r="G34" s="52" t="s">
        <v>30</v>
      </c>
    </row>
    <row r="35" spans="1:11" ht="12.75" customHeight="1" x14ac:dyDescent="0.25">
      <c r="A35" s="23"/>
      <c r="B35" s="136"/>
      <c r="C35" s="31"/>
      <c r="D35" s="32"/>
      <c r="E35" s="15"/>
      <c r="F35" s="16"/>
      <c r="G35" s="16"/>
    </row>
    <row r="36" spans="1:11" ht="12.75" customHeight="1" x14ac:dyDescent="0.25">
      <c r="A36" s="5"/>
      <c r="B36" s="54" t="s">
        <v>46</v>
      </c>
      <c r="C36" s="55"/>
      <c r="D36" s="55"/>
      <c r="E36" s="55"/>
      <c r="F36" s="56"/>
      <c r="G36" s="57"/>
    </row>
    <row r="37" spans="1:11" ht="12" customHeight="1" x14ac:dyDescent="0.25">
      <c r="A37" s="2"/>
      <c r="B37" s="49"/>
      <c r="C37" s="50"/>
      <c r="D37" s="50"/>
      <c r="E37" s="50"/>
      <c r="F37" s="51"/>
      <c r="G37" s="51"/>
    </row>
    <row r="38" spans="1:11" ht="12" customHeight="1" x14ac:dyDescent="0.25">
      <c r="A38" s="5"/>
      <c r="B38" s="38" t="s">
        <v>47</v>
      </c>
      <c r="C38" s="39"/>
      <c r="D38" s="40"/>
      <c r="E38" s="40"/>
      <c r="F38" s="41"/>
      <c r="G38" s="41"/>
    </row>
    <row r="39" spans="1:11" ht="24" customHeight="1" x14ac:dyDescent="0.25">
      <c r="A39" s="5"/>
      <c r="B39" s="121" t="s">
        <v>48</v>
      </c>
      <c r="C39" s="121" t="s">
        <v>49</v>
      </c>
      <c r="D39" s="121" t="s">
        <v>50</v>
      </c>
      <c r="E39" s="121" t="s">
        <v>28</v>
      </c>
      <c r="F39" s="121" t="s">
        <v>29</v>
      </c>
      <c r="G39" s="121" t="s">
        <v>30</v>
      </c>
      <c r="K39" s="120"/>
    </row>
    <row r="40" spans="1:11" ht="12.75" customHeight="1" x14ac:dyDescent="0.25">
      <c r="A40" s="79"/>
      <c r="B40" s="126" t="s">
        <v>51</v>
      </c>
      <c r="C40" s="127"/>
      <c r="D40" s="127"/>
      <c r="E40" s="127"/>
      <c r="F40" s="127"/>
      <c r="G40" s="127"/>
      <c r="K40" s="120"/>
    </row>
    <row r="41" spans="1:11" ht="12.75" customHeight="1" x14ac:dyDescent="0.25">
      <c r="A41" s="79"/>
      <c r="B41" s="128" t="s">
        <v>52</v>
      </c>
      <c r="C41" s="129" t="s">
        <v>53</v>
      </c>
      <c r="D41" s="130">
        <v>0.52500000000000002</v>
      </c>
      <c r="E41" s="129" t="s">
        <v>54</v>
      </c>
      <c r="F41" s="131">
        <v>10900</v>
      </c>
      <c r="G41" s="131">
        <f>(D41*F41)</f>
        <v>5722.5</v>
      </c>
    </row>
    <row r="42" spans="1:11" ht="12.75" customHeight="1" x14ac:dyDescent="0.25">
      <c r="A42" s="79"/>
      <c r="B42" s="128" t="s">
        <v>55</v>
      </c>
      <c r="C42" s="129" t="s">
        <v>53</v>
      </c>
      <c r="D42" s="130">
        <v>0.52500000000000002</v>
      </c>
      <c r="E42" s="129" t="s">
        <v>54</v>
      </c>
      <c r="F42" s="131">
        <v>40700</v>
      </c>
      <c r="G42" s="131">
        <f>(D42*F42)</f>
        <v>21367.5</v>
      </c>
    </row>
    <row r="43" spans="1:11" ht="12.75" customHeight="1" x14ac:dyDescent="0.25">
      <c r="A43" s="79"/>
      <c r="B43" s="128" t="s">
        <v>56</v>
      </c>
      <c r="C43" s="129" t="s">
        <v>53</v>
      </c>
      <c r="D43" s="130">
        <v>0.3</v>
      </c>
      <c r="E43" s="129" t="s">
        <v>54</v>
      </c>
      <c r="F43" s="131">
        <v>39500</v>
      </c>
      <c r="G43" s="131">
        <f>(D43*F43)</f>
        <v>11850</v>
      </c>
    </row>
    <row r="44" spans="1:11" ht="12.75" customHeight="1" x14ac:dyDescent="0.25">
      <c r="A44" s="79"/>
      <c r="B44" s="128" t="s">
        <v>57</v>
      </c>
      <c r="C44" s="129" t="s">
        <v>58</v>
      </c>
      <c r="D44" s="130">
        <v>0.15</v>
      </c>
      <c r="E44" s="129" t="s">
        <v>54</v>
      </c>
      <c r="F44" s="131">
        <v>22900</v>
      </c>
      <c r="G44" s="131">
        <f>(D44*F44)</f>
        <v>3435</v>
      </c>
    </row>
    <row r="45" spans="1:11" ht="12.75" customHeight="1" x14ac:dyDescent="0.25">
      <c r="A45" s="79"/>
      <c r="B45" s="132" t="s">
        <v>59</v>
      </c>
      <c r="C45" s="133"/>
      <c r="D45" s="134"/>
      <c r="E45" s="133"/>
      <c r="F45" s="131"/>
      <c r="G45" s="131"/>
    </row>
    <row r="46" spans="1:11" ht="12.75" customHeight="1" x14ac:dyDescent="0.25">
      <c r="A46" s="79"/>
      <c r="B46" s="128" t="s">
        <v>60</v>
      </c>
      <c r="C46" s="129" t="s">
        <v>61</v>
      </c>
      <c r="D46" s="130">
        <v>0.09</v>
      </c>
      <c r="E46" s="129" t="s">
        <v>62</v>
      </c>
      <c r="F46" s="131">
        <v>8500</v>
      </c>
      <c r="G46" s="131">
        <f>(D46*F46)</f>
        <v>765</v>
      </c>
    </row>
    <row r="47" spans="1:11" ht="12.75" customHeight="1" x14ac:dyDescent="0.25">
      <c r="A47" s="79"/>
      <c r="B47" s="132" t="s">
        <v>31</v>
      </c>
      <c r="C47" s="133"/>
      <c r="D47" s="134"/>
      <c r="E47" s="133"/>
      <c r="F47" s="131"/>
      <c r="G47" s="131"/>
    </row>
    <row r="48" spans="1:11" ht="12.75" customHeight="1" x14ac:dyDescent="0.25">
      <c r="A48" s="79"/>
      <c r="B48" s="128" t="s">
        <v>63</v>
      </c>
      <c r="C48" s="129" t="s">
        <v>64</v>
      </c>
      <c r="D48" s="130">
        <v>200</v>
      </c>
      <c r="E48" s="129" t="s">
        <v>65</v>
      </c>
      <c r="F48" s="131">
        <v>5000</v>
      </c>
      <c r="G48" s="131">
        <f>(D48*F48)</f>
        <v>1000000</v>
      </c>
    </row>
    <row r="49" spans="1:7" ht="12.75" customHeight="1" x14ac:dyDescent="0.25">
      <c r="A49" s="79"/>
      <c r="B49" s="128" t="s">
        <v>66</v>
      </c>
      <c r="C49" s="129" t="s">
        <v>67</v>
      </c>
      <c r="D49" s="130">
        <v>1500</v>
      </c>
      <c r="E49" s="129" t="s">
        <v>68</v>
      </c>
      <c r="F49" s="131">
        <v>72</v>
      </c>
      <c r="G49" s="131">
        <f>(D49*F49)</f>
        <v>108000</v>
      </c>
    </row>
    <row r="50" spans="1:7" ht="13.5" customHeight="1" x14ac:dyDescent="0.25">
      <c r="A50" s="5"/>
      <c r="B50" s="122" t="s">
        <v>69</v>
      </c>
      <c r="C50" s="123"/>
      <c r="D50" s="123"/>
      <c r="E50" s="123"/>
      <c r="F50" s="124"/>
      <c r="G50" s="125">
        <f>SUM(G41:G49)</f>
        <v>1151140</v>
      </c>
    </row>
    <row r="51" spans="1:7" ht="12" customHeight="1" x14ac:dyDescent="0.25">
      <c r="A51" s="2"/>
      <c r="B51" s="49"/>
      <c r="C51" s="50"/>
      <c r="D51" s="50"/>
      <c r="E51" s="60"/>
      <c r="F51" s="51"/>
      <c r="G51" s="51"/>
    </row>
    <row r="52" spans="1:7" ht="12" customHeight="1" x14ac:dyDescent="0.25">
      <c r="A52" s="5"/>
      <c r="B52" s="38" t="s">
        <v>70</v>
      </c>
      <c r="C52" s="39"/>
      <c r="D52" s="40"/>
      <c r="E52" s="40"/>
      <c r="F52" s="41"/>
      <c r="G52" s="41"/>
    </row>
    <row r="53" spans="1:7" ht="24" customHeight="1" x14ac:dyDescent="0.25">
      <c r="A53" s="5"/>
      <c r="B53" s="52" t="s">
        <v>71</v>
      </c>
      <c r="C53" s="53" t="s">
        <v>49</v>
      </c>
      <c r="D53" s="53" t="s">
        <v>50</v>
      </c>
      <c r="E53" s="52" t="s">
        <v>28</v>
      </c>
      <c r="F53" s="53" t="s">
        <v>29</v>
      </c>
      <c r="G53" s="52" t="s">
        <v>30</v>
      </c>
    </row>
    <row r="54" spans="1:7" ht="12.75" customHeight="1" x14ac:dyDescent="0.25">
      <c r="A54" s="23"/>
      <c r="B54" s="136"/>
      <c r="C54" s="58"/>
      <c r="D54" s="59"/>
      <c r="E54" s="31"/>
      <c r="F54" s="61"/>
      <c r="G54" s="59"/>
    </row>
    <row r="55" spans="1:7" ht="13.5" customHeight="1" x14ac:dyDescent="0.25">
      <c r="A55" s="5"/>
      <c r="B55" s="62" t="s">
        <v>72</v>
      </c>
      <c r="C55" s="63"/>
      <c r="D55" s="63"/>
      <c r="E55" s="63"/>
      <c r="F55" s="64"/>
      <c r="G55" s="65"/>
    </row>
    <row r="56" spans="1:7" ht="12" customHeight="1" x14ac:dyDescent="0.25">
      <c r="A56" s="2"/>
      <c r="B56" s="82"/>
      <c r="C56" s="82"/>
      <c r="D56" s="82"/>
      <c r="E56" s="82"/>
      <c r="F56" s="83"/>
      <c r="G56" s="83"/>
    </row>
    <row r="57" spans="1:7" ht="12" customHeight="1" x14ac:dyDescent="0.25">
      <c r="A57" s="79"/>
      <c r="B57" s="84" t="s">
        <v>73</v>
      </c>
      <c r="C57" s="85"/>
      <c r="D57" s="85"/>
      <c r="E57" s="85"/>
      <c r="F57" s="85"/>
      <c r="G57" s="86">
        <f>G26+G36+G50+G55</f>
        <v>1685140</v>
      </c>
    </row>
    <row r="58" spans="1:7" ht="12" customHeight="1" x14ac:dyDescent="0.25">
      <c r="A58" s="79"/>
      <c r="B58" s="87" t="s">
        <v>74</v>
      </c>
      <c r="C58" s="67"/>
      <c r="D58" s="67"/>
      <c r="E58" s="67"/>
      <c r="F58" s="67"/>
      <c r="G58" s="88">
        <f>G57*0.05</f>
        <v>84257</v>
      </c>
    </row>
    <row r="59" spans="1:7" ht="12" customHeight="1" x14ac:dyDescent="0.25">
      <c r="A59" s="79"/>
      <c r="B59" s="89" t="s">
        <v>75</v>
      </c>
      <c r="C59" s="66"/>
      <c r="D59" s="66"/>
      <c r="E59" s="66"/>
      <c r="F59" s="66"/>
      <c r="G59" s="90">
        <f>G58+G57</f>
        <v>1769397</v>
      </c>
    </row>
    <row r="60" spans="1:7" ht="12" customHeight="1" x14ac:dyDescent="0.25">
      <c r="A60" s="79"/>
      <c r="B60" s="87" t="s">
        <v>76</v>
      </c>
      <c r="C60" s="67"/>
      <c r="D60" s="67"/>
      <c r="E60" s="67"/>
      <c r="F60" s="67"/>
      <c r="G60" s="88">
        <f>G12</f>
        <v>2310000</v>
      </c>
    </row>
    <row r="61" spans="1:7" ht="12" customHeight="1" x14ac:dyDescent="0.25">
      <c r="A61" s="79"/>
      <c r="B61" s="91" t="s">
        <v>77</v>
      </c>
      <c r="C61" s="92"/>
      <c r="D61" s="92"/>
      <c r="E61" s="92"/>
      <c r="F61" s="92"/>
      <c r="G61" s="93">
        <f>G60-G59</f>
        <v>540603</v>
      </c>
    </row>
    <row r="62" spans="1:7" ht="12" customHeight="1" x14ac:dyDescent="0.25">
      <c r="A62" s="79"/>
      <c r="B62" s="80" t="s">
        <v>78</v>
      </c>
      <c r="C62" s="81"/>
      <c r="D62" s="81"/>
      <c r="E62" s="81"/>
      <c r="F62" s="81"/>
      <c r="G62" s="76"/>
    </row>
    <row r="63" spans="1:7" ht="12.75" customHeight="1" thickBot="1" x14ac:dyDescent="0.3">
      <c r="A63" s="79"/>
      <c r="B63" s="94"/>
      <c r="C63" s="81"/>
      <c r="D63" s="81"/>
      <c r="E63" s="81"/>
      <c r="F63" s="81"/>
      <c r="G63" s="76"/>
    </row>
    <row r="64" spans="1:7" ht="12" customHeight="1" x14ac:dyDescent="0.25">
      <c r="A64" s="79"/>
      <c r="B64" s="106" t="s">
        <v>79</v>
      </c>
      <c r="C64" s="107"/>
      <c r="D64" s="107"/>
      <c r="E64" s="107"/>
      <c r="F64" s="108"/>
      <c r="G64" s="76"/>
    </row>
    <row r="65" spans="1:7" ht="12" customHeight="1" x14ac:dyDescent="0.25">
      <c r="A65" s="79"/>
      <c r="B65" s="109" t="s">
        <v>80</v>
      </c>
      <c r="C65" s="78"/>
      <c r="D65" s="78"/>
      <c r="E65" s="78"/>
      <c r="F65" s="110"/>
      <c r="G65" s="76"/>
    </row>
    <row r="66" spans="1:7" ht="12" customHeight="1" x14ac:dyDescent="0.25">
      <c r="A66" s="79"/>
      <c r="B66" s="109" t="s">
        <v>81</v>
      </c>
      <c r="C66" s="78"/>
      <c r="D66" s="78"/>
      <c r="E66" s="78"/>
      <c r="F66" s="110"/>
      <c r="G66" s="76"/>
    </row>
    <row r="67" spans="1:7" ht="12" customHeight="1" x14ac:dyDescent="0.25">
      <c r="A67" s="79"/>
      <c r="B67" s="109" t="s">
        <v>82</v>
      </c>
      <c r="C67" s="78"/>
      <c r="D67" s="78"/>
      <c r="E67" s="78"/>
      <c r="F67" s="110"/>
      <c r="G67" s="76"/>
    </row>
    <row r="68" spans="1:7" ht="12" customHeight="1" x14ac:dyDescent="0.25">
      <c r="A68" s="79"/>
      <c r="B68" s="109" t="s">
        <v>83</v>
      </c>
      <c r="C68" s="78"/>
      <c r="D68" s="78"/>
      <c r="E68" s="78"/>
      <c r="F68" s="110"/>
      <c r="G68" s="76"/>
    </row>
    <row r="69" spans="1:7" ht="12" customHeight="1" x14ac:dyDescent="0.25">
      <c r="A69" s="79"/>
      <c r="B69" s="109" t="s">
        <v>84</v>
      </c>
      <c r="C69" s="78"/>
      <c r="D69" s="78"/>
      <c r="E69" s="78"/>
      <c r="F69" s="110"/>
      <c r="G69" s="76"/>
    </row>
    <row r="70" spans="1:7" ht="12.75" customHeight="1" thickBot="1" x14ac:dyDescent="0.3">
      <c r="A70" s="79"/>
      <c r="B70" s="111" t="s">
        <v>85</v>
      </c>
      <c r="C70" s="112"/>
      <c r="D70" s="112"/>
      <c r="E70" s="112"/>
      <c r="F70" s="113"/>
      <c r="G70" s="76"/>
    </row>
    <row r="71" spans="1:7" ht="12.75" customHeight="1" x14ac:dyDescent="0.25">
      <c r="A71" s="79"/>
      <c r="B71" s="104"/>
      <c r="C71" s="78"/>
      <c r="D71" s="78"/>
      <c r="E71" s="78"/>
      <c r="F71" s="78"/>
      <c r="G71" s="76"/>
    </row>
    <row r="72" spans="1:7" ht="15" customHeight="1" thickBot="1" x14ac:dyDescent="0.3">
      <c r="A72" s="79"/>
      <c r="B72" s="141" t="s">
        <v>86</v>
      </c>
      <c r="C72" s="142"/>
      <c r="D72" s="103"/>
      <c r="E72" s="69"/>
      <c r="F72" s="69"/>
      <c r="G72" s="76"/>
    </row>
    <row r="73" spans="1:7" ht="12" customHeight="1" x14ac:dyDescent="0.25">
      <c r="A73" s="79"/>
      <c r="B73" s="96" t="s">
        <v>71</v>
      </c>
      <c r="C73" s="70" t="s">
        <v>87</v>
      </c>
      <c r="D73" s="97" t="s">
        <v>88</v>
      </c>
      <c r="E73" s="69"/>
      <c r="F73" s="69"/>
      <c r="G73" s="76"/>
    </row>
    <row r="74" spans="1:7" ht="12" customHeight="1" x14ac:dyDescent="0.25">
      <c r="A74" s="79"/>
      <c r="B74" s="98" t="s">
        <v>89</v>
      </c>
      <c r="C74" s="71">
        <v>534000</v>
      </c>
      <c r="D74" s="99">
        <f>(C74/C80)</f>
        <v>0.30179773109143965</v>
      </c>
      <c r="E74" s="69"/>
      <c r="F74" s="69"/>
      <c r="G74" s="76"/>
    </row>
    <row r="75" spans="1:7" ht="12" customHeight="1" x14ac:dyDescent="0.25">
      <c r="A75" s="79"/>
      <c r="B75" s="98" t="s">
        <v>90</v>
      </c>
      <c r="C75" s="72">
        <v>0</v>
      </c>
      <c r="D75" s="99">
        <v>0</v>
      </c>
      <c r="E75" s="69"/>
      <c r="F75" s="69"/>
      <c r="G75" s="76"/>
    </row>
    <row r="76" spans="1:7" ht="12" customHeight="1" x14ac:dyDescent="0.25">
      <c r="A76" s="79"/>
      <c r="B76" s="98" t="s">
        <v>91</v>
      </c>
      <c r="C76" s="71">
        <v>0</v>
      </c>
      <c r="D76" s="99">
        <f>(C76/C80)</f>
        <v>0</v>
      </c>
      <c r="E76" s="69"/>
      <c r="F76" s="69"/>
      <c r="G76" s="76"/>
    </row>
    <row r="77" spans="1:7" ht="12" customHeight="1" x14ac:dyDescent="0.25">
      <c r="A77" s="79"/>
      <c r="B77" s="98" t="s">
        <v>48</v>
      </c>
      <c r="C77" s="71">
        <v>1151140</v>
      </c>
      <c r="D77" s="99">
        <f>(C77/C80)</f>
        <v>0.65058322128951274</v>
      </c>
      <c r="E77" s="69"/>
      <c r="F77" s="69"/>
      <c r="G77" s="76"/>
    </row>
    <row r="78" spans="1:7" ht="12" customHeight="1" x14ac:dyDescent="0.25">
      <c r="A78" s="79"/>
      <c r="B78" s="98" t="s">
        <v>92</v>
      </c>
      <c r="C78" s="73">
        <v>0</v>
      </c>
      <c r="D78" s="99">
        <f>(C78/C80)</f>
        <v>0</v>
      </c>
      <c r="E78" s="75"/>
      <c r="F78" s="75"/>
      <c r="G78" s="76"/>
    </row>
    <row r="79" spans="1:7" ht="12" customHeight="1" x14ac:dyDescent="0.25">
      <c r="A79" s="79"/>
      <c r="B79" s="98" t="s">
        <v>93</v>
      </c>
      <c r="C79" s="73">
        <f>G58</f>
        <v>84257</v>
      </c>
      <c r="D79" s="99">
        <f>(C79/C80)</f>
        <v>4.7619047619047616E-2</v>
      </c>
      <c r="E79" s="75"/>
      <c r="F79" s="75"/>
      <c r="G79" s="76"/>
    </row>
    <row r="80" spans="1:7" ht="12.75" customHeight="1" thickBot="1" x14ac:dyDescent="0.3">
      <c r="A80" s="79"/>
      <c r="B80" s="100" t="s">
        <v>94</v>
      </c>
      <c r="C80" s="101">
        <f>SUM(C74:C79)</f>
        <v>1769397</v>
      </c>
      <c r="D80" s="102">
        <f>SUM(D74:D79)</f>
        <v>1</v>
      </c>
      <c r="E80" s="75"/>
      <c r="F80" s="75"/>
      <c r="G80" s="76"/>
    </row>
    <row r="81" spans="1:7" ht="12" customHeight="1" x14ac:dyDescent="0.25">
      <c r="A81" s="79"/>
      <c r="B81" s="94"/>
      <c r="C81" s="81"/>
      <c r="D81" s="81"/>
      <c r="E81" s="81"/>
      <c r="F81" s="81"/>
      <c r="G81" s="76"/>
    </row>
    <row r="82" spans="1:7" ht="12.75" customHeight="1" x14ac:dyDescent="0.25">
      <c r="A82" s="79"/>
      <c r="B82" s="95"/>
      <c r="C82" s="81"/>
      <c r="D82" s="81"/>
      <c r="E82" s="81"/>
      <c r="F82" s="81"/>
      <c r="G82" s="76"/>
    </row>
    <row r="83" spans="1:7" ht="12" customHeight="1" thickBot="1" x14ac:dyDescent="0.3">
      <c r="A83" s="68"/>
      <c r="B83" s="115"/>
      <c r="C83" s="116" t="s">
        <v>95</v>
      </c>
      <c r="D83" s="117"/>
      <c r="E83" s="118"/>
      <c r="F83" s="74"/>
      <c r="G83" s="76"/>
    </row>
    <row r="84" spans="1:7" ht="12" customHeight="1" x14ac:dyDescent="0.25">
      <c r="A84" s="79"/>
      <c r="B84" s="139" t="s">
        <v>96</v>
      </c>
      <c r="C84" s="151">
        <v>2000</v>
      </c>
      <c r="D84" s="140">
        <v>2200</v>
      </c>
      <c r="E84" s="152">
        <v>2400</v>
      </c>
      <c r="F84" s="114"/>
      <c r="G84" s="77"/>
    </row>
    <row r="85" spans="1:7" ht="12.75" customHeight="1" thickBot="1" x14ac:dyDescent="0.3">
      <c r="A85" s="79"/>
      <c r="B85" s="100" t="s">
        <v>97</v>
      </c>
      <c r="C85" s="101">
        <f>(G59/C84)</f>
        <v>884.69849999999997</v>
      </c>
      <c r="D85" s="135">
        <f>C80/D84</f>
        <v>804.27136363636362</v>
      </c>
      <c r="E85" s="119">
        <f>(G59/E84)</f>
        <v>737.24874999999997</v>
      </c>
      <c r="F85" s="114"/>
      <c r="G85" s="77"/>
    </row>
    <row r="86" spans="1:7" ht="15.6" customHeight="1" x14ac:dyDescent="0.25">
      <c r="A86" s="79"/>
      <c r="B86" s="105" t="s">
        <v>98</v>
      </c>
      <c r="C86" s="78"/>
      <c r="D86" s="78"/>
      <c r="E86" s="78"/>
      <c r="F86" s="78"/>
      <c r="G86" s="78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FE42D4-DC58-4010-A0B9-2B3098AB3CE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1DBA7774-5FF1-4E54-B8AF-EC6F2F1E7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643438-F4C8-429B-9A8A-F2B55CD5B5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Palto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2021-04-06T14:32:41Z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