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íz gra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Asistencia Financiera</author>
  </authors>
  <commentList>
    <comment ref="G21" authorId="0">
      <text>
        <r>
          <rPr>
            <b/>
            <sz val="9"/>
            <rFont val="Tahoma"/>
            <family val="2"/>
          </rPr>
          <t>considera sueldo mensual $450.000/ 20 hectareas.</t>
        </r>
      </text>
    </comment>
  </commentList>
</comments>
</file>

<file path=xl/sharedStrings.xml><?xml version="1.0" encoding="utf-8"?>
<sst xmlns="http://schemas.openxmlformats.org/spreadsheetml/2006/main" count="168" uniqueCount="127">
  <si>
    <t>RUBRO O CULTIVO</t>
  </si>
  <si>
    <t>RENDIMIENTO (qqm/Há.)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</si>
  <si>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</si>
  <si>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</si>
  <si>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</si>
  <si>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</si>
  <si>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</si>
  <si>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</si>
  <si>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</si>
  <si>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</si>
  <si>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</si>
  <si>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</si>
  <si>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</si>
  <si>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</si>
  <si>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</si>
  <si>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</si>
  <si>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</si>
  <si>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</si>
  <si>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</si>
  <si>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</si>
  <si>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</si>
  <si>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</si>
  <si>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</si>
  <si>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</si>
  <si>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</si>
  <si>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</si>
  <si>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</si>
  <si>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</si>
  <si>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</si>
  <si>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</si>
  <si>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</si>
  <si>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</si>
  <si>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</si>
  <si>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</si>
  <si>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</si>
  <si>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</si>
  <si>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</si>
  <si>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</si>
  <si>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</si>
  <si>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</si>
  <si>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</si>
  <si>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</si>
  <si>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</si>
  <si>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</si>
  <si>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</si>
  <si>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</si>
  <si>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</si>
  <si>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</si>
  <si>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</si>
  <si>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</si>
  <si>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</si>
  <si>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Cruzas Doble Propósito</t>
  </si>
  <si>
    <t>MEDIO</t>
  </si>
  <si>
    <t>LOS RÍOS</t>
  </si>
  <si>
    <t>PAILLACO</t>
  </si>
  <si>
    <t>PAILLACO- LOS LAGOS</t>
  </si>
  <si>
    <t>RAZA</t>
  </si>
  <si>
    <t>(ver Nota 10)</t>
  </si>
  <si>
    <t>ENERO - DICIEMBRE</t>
  </si>
  <si>
    <t>Planta/Feria</t>
  </si>
  <si>
    <t>INUNDACIONES, SEQUÍA</t>
  </si>
  <si>
    <t>Mano Obra para ordeña, alimentación y varios</t>
  </si>
  <si>
    <t>Ene-Dic</t>
  </si>
  <si>
    <t>MANTENCION DE PRADERAS</t>
  </si>
  <si>
    <t>Can 27  (60% primavera)</t>
  </si>
  <si>
    <t>kg/ha</t>
  </si>
  <si>
    <t>Ago-Sep</t>
  </si>
  <si>
    <t>Superfosfato Triple</t>
  </si>
  <si>
    <t>Abr-may</t>
  </si>
  <si>
    <t>ALIMENTACION SUPLEMENTARIA</t>
  </si>
  <si>
    <t>Concentrado</t>
  </si>
  <si>
    <t>Sacos/cab</t>
  </si>
  <si>
    <t>May-sept</t>
  </si>
  <si>
    <t>Ensilaje</t>
  </si>
  <si>
    <t>Bolo/cab</t>
  </si>
  <si>
    <t>Sales Minerales</t>
  </si>
  <si>
    <t>Kg/cab</t>
  </si>
  <si>
    <t>Heno</t>
  </si>
  <si>
    <t>Pradera Suplementaria 2 has</t>
  </si>
  <si>
    <t>Ha</t>
  </si>
  <si>
    <t>Otoño</t>
  </si>
  <si>
    <t>Concentrado terneros</t>
  </si>
  <si>
    <t>Kg/Cab</t>
  </si>
  <si>
    <t>5 meses</t>
  </si>
  <si>
    <t>SANIDAD ANIMAL</t>
  </si>
  <si>
    <t>Arete mosca</t>
  </si>
  <si>
    <t>un/cab</t>
  </si>
  <si>
    <t>enero</t>
  </si>
  <si>
    <t>DIIO</t>
  </si>
  <si>
    <t>Clostribac 9</t>
  </si>
  <si>
    <t>Dosis/cab</t>
  </si>
  <si>
    <t>abril-octubre</t>
  </si>
  <si>
    <t>Tuberculina</t>
  </si>
  <si>
    <t>RB-51 (vaquilla)</t>
  </si>
  <si>
    <t>octubre</t>
  </si>
  <si>
    <t>Antibiotico  Secado</t>
  </si>
  <si>
    <t>Ivermectina (terneros)</t>
  </si>
  <si>
    <t>Laboratorio (bruc.-leuc)</t>
  </si>
  <si>
    <t>Muestras/cab</t>
  </si>
  <si>
    <t>Materiales/Repuestos Lechería</t>
  </si>
  <si>
    <t>2.  Precio de Insumos corresponde a  precios  en distribuidor sin costo flete a predio sg volumen</t>
  </si>
  <si>
    <t xml:space="preserve">3. Precio esperado por ventas corresponde a precio planta en leche y feria para ganado. </t>
  </si>
  <si>
    <t>4. Los insumos aplicados (tipo y dosis) están referidos al  Área en particular</t>
  </si>
  <si>
    <t>7. En base a un predio de 20 hectareas, con un plantel de 28 vacas masa doble proposito</t>
  </si>
  <si>
    <t>8. Precio leche considera precio promedio pagada por la planta.</t>
  </si>
  <si>
    <t>9. Terneros se comercializan a un peso promedio de 200 Kg. Las vacas de desechos se comercializan a un peso promedio de 400 Kg</t>
  </si>
  <si>
    <t>10. Resumen Ingresos</t>
  </si>
  <si>
    <t>Costos varios en el predio</t>
  </si>
  <si>
    <t>$/HA</t>
  </si>
  <si>
    <t>Asistencia Técnica/atención Veterinaria</t>
  </si>
  <si>
    <t>Gastos administración</t>
  </si>
  <si>
    <t xml:space="preserve">ITEM </t>
  </si>
  <si>
    <t>Cantidad (Kg)</t>
  </si>
  <si>
    <t>Precio ($)</t>
  </si>
  <si>
    <t>TOTAL($/20 ha)</t>
  </si>
  <si>
    <t>TOTAL  ($/ha)</t>
  </si>
  <si>
    <t>Leche (lt)</t>
  </si>
  <si>
    <t>28 lactancias de 4000 Kg</t>
  </si>
  <si>
    <t>Carne (kg Ternero)</t>
  </si>
  <si>
    <t>Nacen 22,5 terneros; mortalidad 5%(1), retención 25%(7)=14,5 terneros de 180 Kg venta</t>
  </si>
  <si>
    <t>Vaca desecho (kg)</t>
  </si>
  <si>
    <t>Precios con IVA</t>
  </si>
  <si>
    <t>INGRESO ESPERADO</t>
  </si>
  <si>
    <t>JH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</si>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</sst>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_-* #,##0.00\ _€_-;\-* #,##0.00\ _€_-;_-* &quot;-&quot;??\ _€_-;_-@_-"/>
    <numFmt numFmtId="177" formatCode="_-* #,##0_-;\-* #,##0_-;_-* &quot;-&quot;??_-;_-@_-"/>
    <numFmt numFmtId="178" formatCode="[$-C0A]mmmm\-yy;@"/>
    <numFmt numFmtId="179" formatCode="_-* #,##0\ _€_-;\-* #,##0\ _€_-;_-* &quot;-&quot;??\ _€_-;_-@_-"/>
  </numFmts>
  <fonts count="58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name val="Calibri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14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49" fontId="2" fillId="35" borderId="17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3" fontId="3" fillId="34" borderId="16" xfId="0" applyNumberFormat="1" applyFont="1" applyFill="1" applyBorder="1" applyAlignment="1">
      <alignment/>
    </xf>
    <xf numFmtId="49" fontId="2" fillId="35" borderId="20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0" fontId="2" fillId="35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14" fillId="36" borderId="0" xfId="0" applyFont="1" applyFill="1" applyBorder="1" applyAlignment="1">
      <alignment/>
    </xf>
    <xf numFmtId="49" fontId="12" fillId="37" borderId="25" xfId="0" applyNumberFormat="1" applyFont="1" applyFill="1" applyBorder="1" applyAlignment="1">
      <alignment vertical="center"/>
    </xf>
    <xf numFmtId="3" fontId="12" fillId="34" borderId="19" xfId="0" applyNumberFormat="1" applyFont="1" applyFill="1" applyBorder="1" applyAlignment="1">
      <alignment vertical="center"/>
    </xf>
    <xf numFmtId="0" fontId="12" fillId="34" borderId="19" xfId="0" applyNumberFormat="1" applyFont="1" applyFill="1" applyBorder="1" applyAlignment="1">
      <alignment vertical="center"/>
    </xf>
    <xf numFmtId="175" fontId="12" fillId="34" borderId="19" xfId="0" applyNumberFormat="1" applyFont="1" applyFill="1" applyBorder="1" applyAlignment="1">
      <alignment vertical="center"/>
    </xf>
    <xf numFmtId="0" fontId="9" fillId="36" borderId="26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174" fontId="16" fillId="34" borderId="0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3" fillId="34" borderId="27" xfId="0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49" fontId="2" fillId="35" borderId="28" xfId="0" applyNumberFormat="1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174" fontId="2" fillId="35" borderId="30" xfId="0" applyNumberFormat="1" applyFont="1" applyFill="1" applyBorder="1" applyAlignment="1">
      <alignment vertical="center"/>
    </xf>
    <xf numFmtId="49" fontId="2" fillId="33" borderId="31" xfId="0" applyNumberFormat="1" applyFont="1" applyFill="1" applyBorder="1" applyAlignment="1">
      <alignment vertical="center"/>
    </xf>
    <xf numFmtId="174" fontId="2" fillId="33" borderId="32" xfId="0" applyNumberFormat="1" applyFont="1" applyFill="1" applyBorder="1" applyAlignment="1">
      <alignment vertical="center"/>
    </xf>
    <xf numFmtId="49" fontId="2" fillId="35" borderId="31" xfId="0" applyNumberFormat="1" applyFont="1" applyFill="1" applyBorder="1" applyAlignment="1">
      <alignment vertical="center"/>
    </xf>
    <xf numFmtId="174" fontId="2" fillId="35" borderId="32" xfId="0" applyNumberFormat="1" applyFont="1" applyFill="1" applyBorder="1" applyAlignment="1">
      <alignment vertical="center"/>
    </xf>
    <xf numFmtId="49" fontId="2" fillId="35" borderId="33" xfId="0" applyNumberFormat="1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174" fontId="2" fillId="38" borderId="35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49" fontId="12" fillId="37" borderId="36" xfId="0" applyNumberFormat="1" applyFont="1" applyFill="1" applyBorder="1" applyAlignment="1">
      <alignment vertical="center"/>
    </xf>
    <xf numFmtId="49" fontId="14" fillId="37" borderId="37" xfId="0" applyNumberFormat="1" applyFont="1" applyFill="1" applyBorder="1" applyAlignment="1">
      <alignment/>
    </xf>
    <xf numFmtId="49" fontId="12" fillId="34" borderId="38" xfId="0" applyNumberFormat="1" applyFont="1" applyFill="1" applyBorder="1" applyAlignment="1">
      <alignment vertical="center"/>
    </xf>
    <xf numFmtId="9" fontId="14" fillId="34" borderId="39" xfId="0" applyNumberFormat="1" applyFont="1" applyFill="1" applyBorder="1" applyAlignment="1">
      <alignment/>
    </xf>
    <xf numFmtId="49" fontId="12" fillId="37" borderId="40" xfId="0" applyNumberFormat="1" applyFont="1" applyFill="1" applyBorder="1" applyAlignment="1">
      <alignment vertical="center"/>
    </xf>
    <xf numFmtId="175" fontId="12" fillId="37" borderId="41" xfId="0" applyNumberFormat="1" applyFont="1" applyFill="1" applyBorder="1" applyAlignment="1">
      <alignment vertical="center"/>
    </xf>
    <xf numFmtId="9" fontId="12" fillId="37" borderId="42" xfId="0" applyNumberFormat="1" applyFont="1" applyFill="1" applyBorder="1" applyAlignment="1">
      <alignment vertical="center"/>
    </xf>
    <xf numFmtId="0" fontId="14" fillId="39" borderId="43" xfId="0" applyFont="1" applyFill="1" applyBorder="1" applyAlignment="1">
      <alignment/>
    </xf>
    <xf numFmtId="0" fontId="14" fillId="34" borderId="0" xfId="0" applyFont="1" applyFill="1" applyBorder="1" applyAlignment="1">
      <alignment vertical="center"/>
    </xf>
    <xf numFmtId="49" fontId="14" fillId="34" borderId="0" xfId="0" applyNumberFormat="1" applyFont="1" applyFill="1" applyBorder="1" applyAlignment="1">
      <alignment vertical="center"/>
    </xf>
    <xf numFmtId="0" fontId="14" fillId="34" borderId="44" xfId="0" applyFont="1" applyFill="1" applyBorder="1" applyAlignment="1">
      <alignment/>
    </xf>
    <xf numFmtId="0" fontId="14" fillId="34" borderId="45" xfId="0" applyFont="1" applyFill="1" applyBorder="1" applyAlignment="1">
      <alignment/>
    </xf>
    <xf numFmtId="0" fontId="14" fillId="34" borderId="46" xfId="0" applyFont="1" applyFill="1" applyBorder="1" applyAlignment="1">
      <alignment/>
    </xf>
    <xf numFmtId="0" fontId="14" fillId="34" borderId="47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12" fillId="36" borderId="0" xfId="0" applyFont="1" applyFill="1" applyBorder="1" applyAlignment="1">
      <alignment vertical="center"/>
    </xf>
    <xf numFmtId="0" fontId="9" fillId="39" borderId="26" xfId="0" applyFont="1" applyFill="1" applyBorder="1" applyAlignment="1">
      <alignment vertical="center"/>
    </xf>
    <xf numFmtId="49" fontId="17" fillId="39" borderId="0" xfId="0" applyNumberFormat="1" applyFont="1" applyFill="1" applyBorder="1" applyAlignment="1">
      <alignment vertical="center"/>
    </xf>
    <xf numFmtId="0" fontId="9" fillId="39" borderId="0" xfId="0" applyFont="1" applyFill="1" applyBorder="1" applyAlignment="1">
      <alignment vertical="center"/>
    </xf>
    <xf numFmtId="0" fontId="9" fillId="39" borderId="49" xfId="0" applyFont="1" applyFill="1" applyBorder="1" applyAlignment="1">
      <alignment vertical="center"/>
    </xf>
    <xf numFmtId="49" fontId="12" fillId="37" borderId="50" xfId="0" applyNumberFormat="1" applyFont="1" applyFill="1" applyBorder="1" applyAlignment="1">
      <alignment vertical="center"/>
    </xf>
    <xf numFmtId="0" fontId="12" fillId="37" borderId="51" xfId="0" applyNumberFormat="1" applyFont="1" applyFill="1" applyBorder="1" applyAlignment="1">
      <alignment vertical="center"/>
    </xf>
    <xf numFmtId="0" fontId="12" fillId="37" borderId="52" xfId="0" applyNumberFormat="1" applyFont="1" applyFill="1" applyBorder="1" applyAlignment="1">
      <alignment vertical="center"/>
    </xf>
    <xf numFmtId="175" fontId="12" fillId="37" borderId="42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177" fontId="18" fillId="0" borderId="53" xfId="47" applyNumberFormat="1" applyFont="1" applyFill="1" applyBorder="1" applyAlignment="1">
      <alignment horizontal="left" vertical="center"/>
    </xf>
    <xf numFmtId="177" fontId="18" fillId="0" borderId="53" xfId="47" applyNumberFormat="1" applyFont="1" applyBorder="1" applyAlignment="1">
      <alignment horizontal="left" vertical="center"/>
    </xf>
    <xf numFmtId="0" fontId="14" fillId="0" borderId="53" xfId="0" applyFont="1" applyBorder="1" applyAlignment="1">
      <alignment horizontal="right" vertical="center"/>
    </xf>
    <xf numFmtId="177" fontId="14" fillId="0" borderId="54" xfId="47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7" fontId="18" fillId="40" borderId="0" xfId="47" applyNumberFormat="1" applyFont="1" applyFill="1" applyBorder="1" applyAlignment="1">
      <alignment vertical="center"/>
    </xf>
    <xf numFmtId="177" fontId="14" fillId="40" borderId="0" xfId="47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9" fontId="18" fillId="0" borderId="0" xfId="49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49" fontId="12" fillId="34" borderId="55" xfId="0" applyNumberFormat="1" applyFont="1" applyFill="1" applyBorder="1" applyAlignment="1">
      <alignment vertical="center"/>
    </xf>
    <xf numFmtId="0" fontId="14" fillId="0" borderId="56" xfId="0" applyFont="1" applyBorder="1" applyAlignment="1">
      <alignment vertical="center"/>
    </xf>
    <xf numFmtId="49" fontId="14" fillId="34" borderId="56" xfId="0" applyNumberFormat="1" applyFont="1" applyFill="1" applyBorder="1" applyAlignment="1">
      <alignment vertical="center"/>
    </xf>
    <xf numFmtId="49" fontId="14" fillId="34" borderId="57" xfId="0" applyNumberFormat="1" applyFont="1" applyFill="1" applyBorder="1" applyAlignment="1">
      <alignment vertical="center"/>
    </xf>
    <xf numFmtId="0" fontId="14" fillId="40" borderId="0" xfId="0" applyFont="1" applyFill="1" applyAlignment="1">
      <alignment vertical="center"/>
    </xf>
    <xf numFmtId="0" fontId="18" fillId="0" borderId="53" xfId="0" applyFont="1" applyFill="1" applyBorder="1" applyAlignment="1">
      <alignment horizontal="left" vertical="center"/>
    </xf>
    <xf numFmtId="3" fontId="18" fillId="0" borderId="53" xfId="0" applyNumberFormat="1" applyFont="1" applyFill="1" applyBorder="1" applyAlignment="1">
      <alignment horizontal="center"/>
    </xf>
    <xf numFmtId="173" fontId="18" fillId="0" borderId="53" xfId="0" applyNumberFormat="1" applyFont="1" applyFill="1" applyBorder="1" applyAlignment="1">
      <alignment horizontal="center"/>
    </xf>
    <xf numFmtId="0" fontId="14" fillId="0" borderId="53" xfId="0" applyFont="1" applyBorder="1" applyAlignment="1">
      <alignment vertical="center"/>
    </xf>
    <xf numFmtId="3" fontId="14" fillId="0" borderId="53" xfId="0" applyNumberFormat="1" applyFont="1" applyBorder="1" applyAlignment="1">
      <alignment horizontal="center"/>
    </xf>
    <xf numFmtId="0" fontId="9" fillId="40" borderId="53" xfId="0" applyFont="1" applyFill="1" applyBorder="1" applyAlignment="1">
      <alignment horizontal="center" vertical="center"/>
    </xf>
    <xf numFmtId="0" fontId="19" fillId="40" borderId="53" xfId="0" applyFont="1" applyFill="1" applyBorder="1" applyAlignment="1">
      <alignment vertical="center"/>
    </xf>
    <xf numFmtId="3" fontId="19" fillId="40" borderId="53" xfId="0" applyNumberFormat="1" applyFont="1" applyFill="1" applyBorder="1" applyAlignment="1">
      <alignment horizontal="center"/>
    </xf>
    <xf numFmtId="3" fontId="19" fillId="41" borderId="53" xfId="0" applyNumberFormat="1" applyFont="1" applyFill="1" applyBorder="1" applyAlignment="1">
      <alignment horizontal="right" vertical="center"/>
    </xf>
    <xf numFmtId="177" fontId="18" fillId="0" borderId="54" xfId="47" applyNumberFormat="1" applyFont="1" applyBorder="1" applyAlignment="1">
      <alignment horizontal="right" vertical="center"/>
    </xf>
    <xf numFmtId="177" fontId="14" fillId="0" borderId="54" xfId="47" applyNumberFormat="1" applyFont="1" applyBorder="1" applyAlignment="1">
      <alignment horizontal="right" vertical="center" wrapText="1"/>
    </xf>
    <xf numFmtId="177" fontId="18" fillId="0" borderId="53" xfId="47" applyNumberFormat="1" applyFont="1" applyBorder="1" applyAlignment="1">
      <alignment horizontal="right" vertical="center"/>
    </xf>
    <xf numFmtId="177" fontId="18" fillId="0" borderId="53" xfId="47" applyNumberFormat="1" applyFont="1" applyFill="1" applyBorder="1" applyAlignment="1">
      <alignment horizontal="right" vertical="center"/>
    </xf>
    <xf numFmtId="178" fontId="14" fillId="0" borderId="53" xfId="47" applyNumberFormat="1" applyFont="1" applyBorder="1" applyAlignment="1">
      <alignment horizontal="right" vertical="center"/>
    </xf>
    <xf numFmtId="0" fontId="20" fillId="0" borderId="53" xfId="0" applyFont="1" applyBorder="1" applyAlignment="1">
      <alignment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179" fontId="20" fillId="0" borderId="53" xfId="49" applyNumberFormat="1" applyFont="1" applyBorder="1" applyAlignment="1">
      <alignment horizontal="right" vertical="center"/>
    </xf>
    <xf numFmtId="0" fontId="21" fillId="0" borderId="54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0" borderId="54" xfId="0" applyFont="1" applyBorder="1" applyAlignment="1">
      <alignment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49" fontId="8" fillId="33" borderId="20" xfId="0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0" fontId="20" fillId="0" borderId="54" xfId="0" applyFont="1" applyBorder="1" applyAlignment="1">
      <alignment horizontal="right" vertical="center"/>
    </xf>
    <xf numFmtId="179" fontId="20" fillId="0" borderId="54" xfId="49" applyNumberFormat="1" applyFont="1" applyBorder="1" applyAlignment="1">
      <alignment horizontal="right" vertical="center"/>
    </xf>
    <xf numFmtId="177" fontId="20" fillId="0" borderId="54" xfId="47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177" fontId="5" fillId="0" borderId="54" xfId="47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177" fontId="5" fillId="0" borderId="53" xfId="47" applyNumberFormat="1" applyFont="1" applyBorder="1" applyAlignment="1">
      <alignment horizontal="right" vertical="center"/>
    </xf>
    <xf numFmtId="1" fontId="5" fillId="0" borderId="53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20" fillId="0" borderId="60" xfId="0" applyFont="1" applyBorder="1" applyAlignment="1">
      <alignment horizontal="right" vertical="center"/>
    </xf>
    <xf numFmtId="179" fontId="20" fillId="0" borderId="60" xfId="49" applyNumberFormat="1" applyFont="1" applyBorder="1" applyAlignment="1">
      <alignment horizontal="right" vertical="center"/>
    </xf>
    <xf numFmtId="177" fontId="5" fillId="0" borderId="60" xfId="47" applyNumberFormat="1" applyFont="1" applyBorder="1" applyAlignment="1">
      <alignment horizontal="right" vertical="center"/>
    </xf>
    <xf numFmtId="0" fontId="20" fillId="0" borderId="53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center" vertical="center" wrapText="1"/>
    </xf>
    <xf numFmtId="49" fontId="8" fillId="33" borderId="61" xfId="0" applyNumberFormat="1" applyFont="1" applyFill="1" applyBorder="1" applyAlignment="1">
      <alignment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vertical="center"/>
    </xf>
    <xf numFmtId="3" fontId="8" fillId="33" borderId="61" xfId="0" applyNumberFormat="1" applyFont="1" applyFill="1" applyBorder="1" applyAlignment="1">
      <alignment vertical="center"/>
    </xf>
    <xf numFmtId="0" fontId="20" fillId="0" borderId="53" xfId="0" applyFont="1" applyFill="1" applyBorder="1" applyAlignment="1">
      <alignment horizontal="right" vertical="center" wrapText="1"/>
    </xf>
    <xf numFmtId="179" fontId="20" fillId="0" borderId="53" xfId="49" applyNumberFormat="1" applyFont="1" applyFill="1" applyBorder="1" applyAlignment="1">
      <alignment horizontal="right" vertical="center" wrapText="1"/>
    </xf>
    <xf numFmtId="49" fontId="5" fillId="34" borderId="19" xfId="0" applyNumberFormat="1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20" fillId="0" borderId="54" xfId="0" applyFont="1" applyBorder="1" applyAlignment="1">
      <alignment vertical="center" wrapText="1"/>
    </xf>
    <xf numFmtId="0" fontId="20" fillId="0" borderId="62" xfId="0" applyFont="1" applyBorder="1" applyAlignment="1">
      <alignment vertical="center" wrapText="1"/>
    </xf>
    <xf numFmtId="0" fontId="0" fillId="34" borderId="0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0" fillId="34" borderId="49" xfId="0" applyFont="1" applyFill="1" applyBorder="1" applyAlignment="1">
      <alignment/>
    </xf>
    <xf numFmtId="0" fontId="22" fillId="0" borderId="0" xfId="0" applyNumberFormat="1" applyFont="1" applyAlignment="1">
      <alignment/>
    </xf>
    <xf numFmtId="49" fontId="17" fillId="39" borderId="69" xfId="0" applyNumberFormat="1" applyFont="1" applyFill="1" applyBorder="1" applyAlignment="1">
      <alignment vertical="center"/>
    </xf>
    <xf numFmtId="49" fontId="17" fillId="39" borderId="70" xfId="0" applyNumberFormat="1" applyFont="1" applyFill="1" applyBorder="1" applyAlignment="1">
      <alignment vertical="center"/>
    </xf>
    <xf numFmtId="49" fontId="5" fillId="34" borderId="19" xfId="0" applyNumberFormat="1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 wrapText="1"/>
    </xf>
    <xf numFmtId="49" fontId="4" fillId="33" borderId="19" xfId="0" applyNumberFormat="1" applyFont="1" applyFill="1" applyBorder="1" applyAlignment="1">
      <alignment wrapText="1"/>
    </xf>
    <xf numFmtId="0" fontId="4" fillId="42" borderId="19" xfId="0" applyFont="1" applyFill="1" applyBorder="1" applyAlignment="1">
      <alignment wrapText="1"/>
    </xf>
    <xf numFmtId="49" fontId="5" fillId="34" borderId="19" xfId="0" applyNumberFormat="1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179" fontId="18" fillId="0" borderId="71" xfId="47" applyNumberFormat="1" applyFont="1" applyFill="1" applyBorder="1" applyAlignment="1">
      <alignment vertical="center"/>
    </xf>
    <xf numFmtId="179" fontId="14" fillId="0" borderId="71" xfId="47" applyNumberFormat="1" applyFont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0" fontId="18" fillId="40" borderId="54" xfId="0" applyFont="1" applyFill="1" applyBorder="1" applyAlignment="1">
      <alignment vertical="center"/>
    </xf>
    <xf numFmtId="0" fontId="0" fillId="0" borderId="54" xfId="0" applyNumberFormat="1" applyFont="1" applyBorder="1" applyAlignment="1">
      <alignment/>
    </xf>
    <xf numFmtId="0" fontId="14" fillId="0" borderId="54" xfId="0" applyFont="1" applyBorder="1" applyAlignment="1">
      <alignment vertical="center"/>
    </xf>
    <xf numFmtId="0" fontId="14" fillId="40" borderId="54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tabSelected="1" zoomScalePageLayoutView="0" workbookViewId="0" topLeftCell="A70">
      <selection activeCell="L85" sqref="L85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8.421875" style="1" customWidth="1"/>
    <col min="7" max="7" width="15.140625" style="1" customWidth="1"/>
    <col min="8" max="255" width="10.8515625" style="1" customWidth="1"/>
  </cols>
  <sheetData>
    <row r="1" spans="1:7" ht="15" customHeight="1">
      <c r="A1" s="151"/>
      <c r="B1" s="151"/>
      <c r="C1" s="151"/>
      <c r="D1" s="151"/>
      <c r="E1" s="151"/>
      <c r="F1" s="151"/>
      <c r="G1" s="151"/>
    </row>
    <row r="2" spans="1:7" ht="15" customHeight="1">
      <c r="A2" s="151"/>
      <c r="B2" s="151"/>
      <c r="C2" s="151"/>
      <c r="D2" s="151"/>
      <c r="E2" s="151"/>
      <c r="F2" s="151"/>
      <c r="G2" s="151"/>
    </row>
    <row r="3" spans="1:7" ht="15" customHeight="1">
      <c r="A3" s="151"/>
      <c r="B3" s="151"/>
      <c r="C3" s="151"/>
      <c r="D3" s="151"/>
      <c r="E3" s="151"/>
      <c r="F3" s="151"/>
      <c r="G3" s="151"/>
    </row>
    <row r="4" spans="1:7" ht="15" customHeight="1">
      <c r="A4" s="151"/>
      <c r="B4" s="151"/>
      <c r="C4" s="151"/>
      <c r="D4" s="151"/>
      <c r="E4" s="151"/>
      <c r="F4" s="151"/>
      <c r="G4" s="151"/>
    </row>
    <row r="5" spans="1:7" ht="15" customHeight="1">
      <c r="A5" s="151"/>
      <c r="B5" s="151"/>
      <c r="C5" s="151"/>
      <c r="D5" s="151"/>
      <c r="E5" s="151"/>
      <c r="F5" s="151"/>
      <c r="G5" s="151"/>
    </row>
    <row r="6" spans="1:7" ht="15" customHeight="1">
      <c r="A6" s="151"/>
      <c r="B6" s="151"/>
      <c r="C6" s="151"/>
      <c r="D6" s="151"/>
      <c r="E6" s="151"/>
      <c r="F6" s="151"/>
      <c r="G6" s="151"/>
    </row>
    <row r="7" spans="1:7" ht="15" customHeight="1">
      <c r="A7" s="151"/>
      <c r="B7" s="151"/>
      <c r="C7" s="151"/>
      <c r="D7" s="151"/>
      <c r="E7" s="151"/>
      <c r="F7" s="151"/>
      <c r="G7" s="151"/>
    </row>
    <row r="8" spans="1:7" ht="15" customHeight="1">
      <c r="A8" s="151"/>
      <c r="B8" s="153"/>
      <c r="C8" s="154"/>
      <c r="D8" s="152"/>
      <c r="E8" s="154"/>
      <c r="F8" s="154"/>
      <c r="G8" s="154"/>
    </row>
    <row r="9" spans="1:7" ht="12" customHeight="1">
      <c r="A9" s="155"/>
      <c r="B9" s="2" t="s">
        <v>0</v>
      </c>
      <c r="C9" s="85" t="s">
        <v>50</v>
      </c>
      <c r="D9" s="3"/>
      <c r="E9" s="165" t="s">
        <v>1</v>
      </c>
      <c r="F9" s="166"/>
      <c r="G9" s="87" t="s">
        <v>57</v>
      </c>
    </row>
    <row r="10" spans="1:7" ht="15">
      <c r="A10" s="155"/>
      <c r="B10" s="4" t="s">
        <v>56</v>
      </c>
      <c r="C10" s="86" t="s">
        <v>51</v>
      </c>
      <c r="D10" s="5"/>
      <c r="E10" s="163" t="s">
        <v>2</v>
      </c>
      <c r="F10" s="164"/>
      <c r="G10" s="109" t="s">
        <v>58</v>
      </c>
    </row>
    <row r="11" spans="1:7" ht="25.5">
      <c r="A11" s="155"/>
      <c r="B11" s="4" t="s">
        <v>3</v>
      </c>
      <c r="C11" s="111" t="s">
        <v>52</v>
      </c>
      <c r="D11" s="5"/>
      <c r="E11" s="163" t="s">
        <v>4</v>
      </c>
      <c r="F11" s="164"/>
      <c r="G11" s="87" t="s">
        <v>57</v>
      </c>
    </row>
    <row r="12" spans="1:7" ht="15">
      <c r="A12" s="155"/>
      <c r="B12" s="4" t="s">
        <v>5</v>
      </c>
      <c r="C12" s="111" t="s">
        <v>53</v>
      </c>
      <c r="D12" s="5"/>
      <c r="E12" s="147" t="s">
        <v>6</v>
      </c>
      <c r="F12" s="148"/>
      <c r="G12" s="87" t="s">
        <v>57</v>
      </c>
    </row>
    <row r="13" spans="1:7" ht="15">
      <c r="A13" s="155"/>
      <c r="B13" s="4" t="s">
        <v>7</v>
      </c>
      <c r="C13" s="112" t="s">
        <v>54</v>
      </c>
      <c r="D13" s="5"/>
      <c r="E13" s="163" t="s">
        <v>8</v>
      </c>
      <c r="F13" s="164"/>
      <c r="G13" s="109" t="s">
        <v>59</v>
      </c>
    </row>
    <row r="14" spans="1:7" ht="13.5" customHeight="1">
      <c r="A14" s="155"/>
      <c r="B14" s="4" t="s">
        <v>9</v>
      </c>
      <c r="C14" s="111" t="s">
        <v>55</v>
      </c>
      <c r="D14" s="5"/>
      <c r="E14" s="163" t="s">
        <v>10</v>
      </c>
      <c r="F14" s="164"/>
      <c r="G14" s="109" t="s">
        <v>58</v>
      </c>
    </row>
    <row r="15" spans="1:7" ht="25.5" customHeight="1">
      <c r="A15" s="155"/>
      <c r="B15" s="4" t="s">
        <v>11</v>
      </c>
      <c r="C15" s="113">
        <v>44256</v>
      </c>
      <c r="D15" s="5"/>
      <c r="E15" s="167" t="s">
        <v>12</v>
      </c>
      <c r="F15" s="168"/>
      <c r="G15" s="110" t="s">
        <v>60</v>
      </c>
    </row>
    <row r="16" spans="1:7" ht="12" customHeight="1">
      <c r="A16" s="156"/>
      <c r="B16" s="6"/>
      <c r="C16" s="7"/>
      <c r="D16" s="8"/>
      <c r="E16" s="9"/>
      <c r="F16" s="9"/>
      <c r="G16" s="88"/>
    </row>
    <row r="17" spans="1:7" ht="12" customHeight="1">
      <c r="A17" s="157"/>
      <c r="B17" s="169" t="s">
        <v>13</v>
      </c>
      <c r="C17" s="170"/>
      <c r="D17" s="170"/>
      <c r="E17" s="170"/>
      <c r="F17" s="170"/>
      <c r="G17" s="170"/>
    </row>
    <row r="18" spans="1:7" ht="12" customHeight="1">
      <c r="A18" s="156"/>
      <c r="B18" s="10"/>
      <c r="C18" s="11"/>
      <c r="D18" s="11"/>
      <c r="E18" s="11"/>
      <c r="F18" s="12"/>
      <c r="G18" s="12"/>
    </row>
    <row r="19" spans="1:7" ht="12" customHeight="1">
      <c r="A19" s="155"/>
      <c r="B19" s="13" t="s">
        <v>14</v>
      </c>
      <c r="C19" s="14"/>
      <c r="D19" s="15"/>
      <c r="E19" s="15"/>
      <c r="F19" s="15"/>
      <c r="G19" s="15"/>
    </row>
    <row r="20" spans="1:7" ht="24" customHeight="1">
      <c r="A20" s="157"/>
      <c r="B20" s="16" t="s">
        <v>15</v>
      </c>
      <c r="C20" s="16" t="s">
        <v>16</v>
      </c>
      <c r="D20" s="16" t="s">
        <v>17</v>
      </c>
      <c r="E20" s="16" t="s">
        <v>18</v>
      </c>
      <c r="F20" s="16" t="s">
        <v>19</v>
      </c>
      <c r="G20" s="16" t="s">
        <v>20</v>
      </c>
    </row>
    <row r="21" spans="1:8" ht="31.5" customHeight="1">
      <c r="A21" s="157"/>
      <c r="B21" s="114" t="s">
        <v>61</v>
      </c>
      <c r="C21" s="115" t="s">
        <v>123</v>
      </c>
      <c r="D21" s="116">
        <v>1.5</v>
      </c>
      <c r="E21" s="116" t="s">
        <v>62</v>
      </c>
      <c r="F21" s="117">
        <v>15000</v>
      </c>
      <c r="G21" s="117">
        <f>D21*F21</f>
        <v>22500</v>
      </c>
      <c r="H21" s="160"/>
    </row>
    <row r="22" spans="1:7" ht="12.75" customHeight="1">
      <c r="A22" s="157"/>
      <c r="B22" s="17" t="s">
        <v>21</v>
      </c>
      <c r="C22" s="18"/>
      <c r="D22" s="18"/>
      <c r="E22" s="18"/>
      <c r="F22" s="19"/>
      <c r="G22" s="20">
        <f>SUM(G21:G21)</f>
        <v>22500</v>
      </c>
    </row>
    <row r="23" spans="1:7" ht="12" customHeight="1">
      <c r="A23" s="156"/>
      <c r="B23" s="10"/>
      <c r="C23" s="12"/>
      <c r="D23" s="12"/>
      <c r="E23" s="12"/>
      <c r="F23" s="21"/>
      <c r="G23" s="21"/>
    </row>
    <row r="24" spans="1:7" ht="12" customHeight="1">
      <c r="A24" s="155"/>
      <c r="B24" s="22" t="s">
        <v>22</v>
      </c>
      <c r="C24" s="23"/>
      <c r="D24" s="24"/>
      <c r="E24" s="24"/>
      <c r="F24" s="25"/>
      <c r="G24" s="25"/>
    </row>
    <row r="25" spans="1:11" ht="24" customHeight="1">
      <c r="A25" s="155"/>
      <c r="B25" s="30" t="s">
        <v>23</v>
      </c>
      <c r="C25" s="30" t="s">
        <v>24</v>
      </c>
      <c r="D25" s="30" t="s">
        <v>25</v>
      </c>
      <c r="E25" s="30" t="s">
        <v>18</v>
      </c>
      <c r="F25" s="30" t="s">
        <v>19</v>
      </c>
      <c r="G25" s="30" t="s">
        <v>20</v>
      </c>
      <c r="K25" s="84"/>
    </row>
    <row r="26" spans="1:8" s="89" customFormat="1" ht="12" customHeight="1">
      <c r="A26" s="158"/>
      <c r="B26" s="118" t="s">
        <v>63</v>
      </c>
      <c r="C26" s="119"/>
      <c r="D26" s="127"/>
      <c r="E26" s="127"/>
      <c r="F26" s="128"/>
      <c r="G26" s="129"/>
      <c r="H26" s="90"/>
    </row>
    <row r="27" spans="1:11" s="89" customFormat="1" ht="12" customHeight="1">
      <c r="A27" s="158"/>
      <c r="B27" s="120" t="s">
        <v>64</v>
      </c>
      <c r="C27" s="119" t="s">
        <v>65</v>
      </c>
      <c r="D27" s="130">
        <v>150</v>
      </c>
      <c r="E27" s="127" t="s">
        <v>66</v>
      </c>
      <c r="F27" s="128">
        <v>320</v>
      </c>
      <c r="G27" s="131">
        <f>+D27*F27</f>
        <v>48000</v>
      </c>
      <c r="H27" s="91"/>
      <c r="I27" s="92"/>
      <c r="J27" s="93"/>
      <c r="K27" s="94"/>
    </row>
    <row r="28" spans="1:11" s="89" customFormat="1" ht="12" customHeight="1">
      <c r="A28" s="158"/>
      <c r="B28" s="120" t="s">
        <v>67</v>
      </c>
      <c r="C28" s="119" t="s">
        <v>65</v>
      </c>
      <c r="D28" s="130">
        <v>150</v>
      </c>
      <c r="E28" s="127" t="s">
        <v>68</v>
      </c>
      <c r="F28" s="128">
        <v>320</v>
      </c>
      <c r="G28" s="131">
        <f>+D28*F28</f>
        <v>48000</v>
      </c>
      <c r="H28" s="91"/>
      <c r="I28" s="92"/>
      <c r="J28" s="93"/>
      <c r="K28" s="94"/>
    </row>
    <row r="29" spans="1:11" s="89" customFormat="1" ht="12" customHeight="1">
      <c r="A29" s="158"/>
      <c r="B29" s="30" t="s">
        <v>15</v>
      </c>
      <c r="C29" s="30" t="s">
        <v>24</v>
      </c>
      <c r="D29" s="30" t="s">
        <v>25</v>
      </c>
      <c r="E29" s="30" t="s">
        <v>18</v>
      </c>
      <c r="F29" s="30" t="s">
        <v>19</v>
      </c>
      <c r="G29" s="30" t="s">
        <v>20</v>
      </c>
      <c r="H29" s="91"/>
      <c r="I29" s="92"/>
      <c r="J29" s="93"/>
      <c r="K29" s="94"/>
    </row>
    <row r="30" spans="1:11" s="89" customFormat="1" ht="12" customHeight="1">
      <c r="A30" s="158"/>
      <c r="B30" s="118" t="s">
        <v>69</v>
      </c>
      <c r="C30" s="121"/>
      <c r="D30" s="132"/>
      <c r="E30" s="116"/>
      <c r="F30" s="117"/>
      <c r="G30" s="133"/>
      <c r="H30" s="91"/>
      <c r="I30" s="92"/>
      <c r="J30" s="93"/>
      <c r="K30" s="94"/>
    </row>
    <row r="31" spans="1:11" s="89" customFormat="1" ht="12" customHeight="1">
      <c r="A31" s="158"/>
      <c r="B31" s="120" t="s">
        <v>70</v>
      </c>
      <c r="C31" s="121" t="s">
        <v>71</v>
      </c>
      <c r="D31" s="132">
        <v>11</v>
      </c>
      <c r="E31" s="116" t="s">
        <v>72</v>
      </c>
      <c r="F31" s="117">
        <v>5342</v>
      </c>
      <c r="G31" s="133">
        <f>+D31*F31</f>
        <v>58762</v>
      </c>
      <c r="H31" s="91"/>
      <c r="I31" s="92"/>
      <c r="J31" s="93"/>
      <c r="K31" s="94"/>
    </row>
    <row r="32" spans="1:11" s="89" customFormat="1" ht="12" customHeight="1">
      <c r="A32" s="158"/>
      <c r="B32" s="120" t="s">
        <v>73</v>
      </c>
      <c r="C32" s="121" t="s">
        <v>74</v>
      </c>
      <c r="D32" s="132">
        <v>7.6</v>
      </c>
      <c r="E32" s="116" t="s">
        <v>72</v>
      </c>
      <c r="F32" s="117">
        <v>25000</v>
      </c>
      <c r="G32" s="133">
        <f aca="true" t="shared" si="0" ref="G32:G46">+D32*F32</f>
        <v>190000</v>
      </c>
      <c r="H32" s="91"/>
      <c r="I32" s="92"/>
      <c r="J32" s="93"/>
      <c r="K32" s="94"/>
    </row>
    <row r="33" spans="1:11" s="89" customFormat="1" ht="12" customHeight="1">
      <c r="A33" s="158"/>
      <c r="B33" s="120" t="s">
        <v>75</v>
      </c>
      <c r="C33" s="121" t="s">
        <v>76</v>
      </c>
      <c r="D33" s="132">
        <v>36</v>
      </c>
      <c r="E33" s="116" t="s">
        <v>72</v>
      </c>
      <c r="F33" s="117">
        <v>1869</v>
      </c>
      <c r="G33" s="133">
        <f t="shared" si="0"/>
        <v>67284</v>
      </c>
      <c r="H33" s="91"/>
      <c r="I33" s="92"/>
      <c r="J33" s="93"/>
      <c r="K33" s="94"/>
    </row>
    <row r="34" spans="1:11" s="89" customFormat="1" ht="12" customHeight="1">
      <c r="A34" s="158"/>
      <c r="B34" s="120" t="s">
        <v>77</v>
      </c>
      <c r="C34" s="121" t="s">
        <v>76</v>
      </c>
      <c r="D34" s="132">
        <v>630</v>
      </c>
      <c r="E34" s="116" t="s">
        <v>72</v>
      </c>
      <c r="F34" s="117">
        <v>40</v>
      </c>
      <c r="G34" s="133">
        <f t="shared" si="0"/>
        <v>25200</v>
      </c>
      <c r="H34" s="91"/>
      <c r="I34" s="92"/>
      <c r="J34" s="93"/>
      <c r="K34" s="94"/>
    </row>
    <row r="35" spans="1:11" s="89" customFormat="1" ht="24.75" customHeight="1">
      <c r="A35" s="158"/>
      <c r="B35" s="149" t="s">
        <v>78</v>
      </c>
      <c r="C35" s="121" t="s">
        <v>79</v>
      </c>
      <c r="D35" s="132">
        <v>2</v>
      </c>
      <c r="E35" s="116" t="s">
        <v>80</v>
      </c>
      <c r="F35" s="117">
        <v>41895</v>
      </c>
      <c r="G35" s="133">
        <f t="shared" si="0"/>
        <v>83790</v>
      </c>
      <c r="H35" s="91"/>
      <c r="I35" s="92"/>
      <c r="J35" s="93"/>
      <c r="K35" s="94"/>
    </row>
    <row r="36" spans="1:11" s="89" customFormat="1" ht="12" customHeight="1">
      <c r="A36" s="158"/>
      <c r="B36" s="120" t="s">
        <v>81</v>
      </c>
      <c r="C36" s="121" t="s">
        <v>82</v>
      </c>
      <c r="D36" s="132">
        <v>1</v>
      </c>
      <c r="E36" s="116" t="s">
        <v>83</v>
      </c>
      <c r="F36" s="117">
        <v>64496</v>
      </c>
      <c r="G36" s="133">
        <f t="shared" si="0"/>
        <v>64496</v>
      </c>
      <c r="H36" s="91"/>
      <c r="I36" s="92"/>
      <c r="J36" s="93"/>
      <c r="K36" s="94"/>
    </row>
    <row r="37" spans="1:11" s="89" customFormat="1" ht="12" customHeight="1">
      <c r="A37" s="158"/>
      <c r="B37" s="118" t="s">
        <v>84</v>
      </c>
      <c r="C37" s="121"/>
      <c r="D37" s="132"/>
      <c r="E37" s="116"/>
      <c r="F37" s="117"/>
      <c r="G37" s="133"/>
      <c r="H37" s="91"/>
      <c r="I37" s="92"/>
      <c r="J37" s="93"/>
      <c r="K37" s="94"/>
    </row>
    <row r="38" spans="1:11" s="89" customFormat="1" ht="12" customHeight="1">
      <c r="A38" s="158"/>
      <c r="B38" s="120" t="s">
        <v>85</v>
      </c>
      <c r="C38" s="121" t="s">
        <v>86</v>
      </c>
      <c r="D38" s="132">
        <v>1</v>
      </c>
      <c r="E38" s="116" t="s">
        <v>87</v>
      </c>
      <c r="F38" s="117">
        <v>1600</v>
      </c>
      <c r="G38" s="133">
        <f t="shared" si="0"/>
        <v>1600</v>
      </c>
      <c r="H38" s="91"/>
      <c r="I38" s="92"/>
      <c r="J38" s="93"/>
      <c r="K38" s="94"/>
    </row>
    <row r="39" spans="1:11" s="89" customFormat="1" ht="12" customHeight="1">
      <c r="A39" s="158"/>
      <c r="B39" s="120" t="s">
        <v>88</v>
      </c>
      <c r="C39" s="121" t="s">
        <v>86</v>
      </c>
      <c r="D39" s="132">
        <v>1</v>
      </c>
      <c r="E39" s="116" t="s">
        <v>87</v>
      </c>
      <c r="F39" s="117">
        <v>2600</v>
      </c>
      <c r="G39" s="133">
        <f t="shared" si="0"/>
        <v>2600</v>
      </c>
      <c r="H39" s="91"/>
      <c r="I39" s="92"/>
      <c r="J39" s="93"/>
      <c r="K39" s="94"/>
    </row>
    <row r="40" spans="1:11" s="89" customFormat="1" ht="12" customHeight="1">
      <c r="A40" s="158"/>
      <c r="B40" s="120" t="s">
        <v>89</v>
      </c>
      <c r="C40" s="121" t="s">
        <v>90</v>
      </c>
      <c r="D40" s="134">
        <v>2</v>
      </c>
      <c r="E40" s="116" t="s">
        <v>91</v>
      </c>
      <c r="F40" s="117">
        <v>800</v>
      </c>
      <c r="G40" s="133">
        <f t="shared" si="0"/>
        <v>1600</v>
      </c>
      <c r="H40" s="91"/>
      <c r="I40" s="92"/>
      <c r="J40" s="93"/>
      <c r="K40" s="94"/>
    </row>
    <row r="41" spans="1:11" s="89" customFormat="1" ht="12" customHeight="1">
      <c r="A41" s="158"/>
      <c r="B41" s="120" t="s">
        <v>92</v>
      </c>
      <c r="C41" s="121" t="s">
        <v>90</v>
      </c>
      <c r="D41" s="132">
        <v>1</v>
      </c>
      <c r="E41" s="116" t="s">
        <v>91</v>
      </c>
      <c r="F41" s="117">
        <v>1400</v>
      </c>
      <c r="G41" s="133">
        <f t="shared" si="0"/>
        <v>1400</v>
      </c>
      <c r="H41" s="91"/>
      <c r="I41" s="92"/>
      <c r="J41" s="93"/>
      <c r="K41" s="94"/>
    </row>
    <row r="42" spans="1:11" s="89" customFormat="1" ht="12" customHeight="1">
      <c r="A42" s="158"/>
      <c r="B42" s="120" t="s">
        <v>93</v>
      </c>
      <c r="C42" s="121" t="s">
        <v>90</v>
      </c>
      <c r="D42" s="132">
        <v>1</v>
      </c>
      <c r="E42" s="116" t="s">
        <v>94</v>
      </c>
      <c r="F42" s="117">
        <v>800</v>
      </c>
      <c r="G42" s="133">
        <f t="shared" si="0"/>
        <v>800</v>
      </c>
      <c r="H42" s="91"/>
      <c r="I42" s="92"/>
      <c r="J42" s="93"/>
      <c r="K42" s="94"/>
    </row>
    <row r="43" spans="1:11" s="89" customFormat="1" ht="12" customHeight="1">
      <c r="A43" s="158"/>
      <c r="B43" s="120" t="s">
        <v>95</v>
      </c>
      <c r="C43" s="121" t="s">
        <v>90</v>
      </c>
      <c r="D43" s="132">
        <v>1</v>
      </c>
      <c r="E43" s="116" t="s">
        <v>91</v>
      </c>
      <c r="F43" s="117">
        <v>6508</v>
      </c>
      <c r="G43" s="133">
        <f t="shared" si="0"/>
        <v>6508</v>
      </c>
      <c r="H43" s="91"/>
      <c r="I43" s="92"/>
      <c r="J43" s="93"/>
      <c r="K43" s="94"/>
    </row>
    <row r="44" spans="1:11" s="89" customFormat="1" ht="12" customHeight="1">
      <c r="A44" s="158"/>
      <c r="B44" s="120" t="s">
        <v>96</v>
      </c>
      <c r="C44" s="121" t="s">
        <v>90</v>
      </c>
      <c r="D44" s="132">
        <v>1</v>
      </c>
      <c r="E44" s="116" t="s">
        <v>91</v>
      </c>
      <c r="F44" s="117">
        <v>617</v>
      </c>
      <c r="G44" s="133">
        <f t="shared" si="0"/>
        <v>617</v>
      </c>
      <c r="H44" s="91"/>
      <c r="I44" s="92"/>
      <c r="J44" s="93"/>
      <c r="K44" s="94"/>
    </row>
    <row r="45" spans="1:11" s="89" customFormat="1" ht="12" customHeight="1">
      <c r="A45" s="158"/>
      <c r="B45" s="120" t="s">
        <v>97</v>
      </c>
      <c r="C45" s="121" t="s">
        <v>98</v>
      </c>
      <c r="D45" s="132">
        <v>1</v>
      </c>
      <c r="E45" s="116" t="s">
        <v>91</v>
      </c>
      <c r="F45" s="117">
        <v>1310</v>
      </c>
      <c r="G45" s="133">
        <f t="shared" si="0"/>
        <v>1310</v>
      </c>
      <c r="H45" s="91"/>
      <c r="I45" s="92"/>
      <c r="J45" s="93"/>
      <c r="K45" s="94"/>
    </row>
    <row r="46" spans="1:11" s="89" customFormat="1" ht="24" customHeight="1">
      <c r="A46" s="158"/>
      <c r="B46" s="150" t="s">
        <v>99</v>
      </c>
      <c r="C46" s="122" t="s">
        <v>86</v>
      </c>
      <c r="D46" s="135">
        <v>1</v>
      </c>
      <c r="E46" s="136" t="s">
        <v>91</v>
      </c>
      <c r="F46" s="137">
        <v>20000</v>
      </c>
      <c r="G46" s="138">
        <f t="shared" si="0"/>
        <v>20000</v>
      </c>
      <c r="H46" s="91"/>
      <c r="I46" s="92"/>
      <c r="J46" s="93"/>
      <c r="K46" s="94"/>
    </row>
    <row r="47" spans="1:7" ht="13.5" customHeight="1">
      <c r="A47" s="155"/>
      <c r="B47" s="123" t="s">
        <v>26</v>
      </c>
      <c r="C47" s="124"/>
      <c r="D47" s="124"/>
      <c r="E47" s="124"/>
      <c r="F47" s="125"/>
      <c r="G47" s="126">
        <f>SUM(G26:G46)</f>
        <v>621967</v>
      </c>
    </row>
    <row r="48" spans="1:7" ht="12" customHeight="1">
      <c r="A48" s="156"/>
      <c r="B48" s="26"/>
      <c r="C48" s="27"/>
      <c r="D48" s="27"/>
      <c r="E48" s="31"/>
      <c r="F48" s="28"/>
      <c r="G48" s="28"/>
    </row>
    <row r="49" spans="1:7" ht="12" customHeight="1">
      <c r="A49" s="155"/>
      <c r="B49" s="22" t="s">
        <v>27</v>
      </c>
      <c r="C49" s="23"/>
      <c r="D49" s="24"/>
      <c r="E49" s="24"/>
      <c r="F49" s="25"/>
      <c r="G49" s="25"/>
    </row>
    <row r="50" spans="1:7" ht="24" customHeight="1">
      <c r="A50" s="155"/>
      <c r="B50" s="29" t="s">
        <v>28</v>
      </c>
      <c r="C50" s="30" t="s">
        <v>24</v>
      </c>
      <c r="D50" s="30" t="s">
        <v>25</v>
      </c>
      <c r="E50" s="29" t="s">
        <v>18</v>
      </c>
      <c r="F50" s="30" t="s">
        <v>19</v>
      </c>
      <c r="G50" s="29" t="s">
        <v>20</v>
      </c>
    </row>
    <row r="51" spans="1:7" ht="12.75" customHeight="1">
      <c r="A51" s="157"/>
      <c r="B51" s="139" t="s">
        <v>107</v>
      </c>
      <c r="C51" s="140" t="s">
        <v>108</v>
      </c>
      <c r="D51" s="145">
        <v>1</v>
      </c>
      <c r="E51" s="145" t="s">
        <v>62</v>
      </c>
      <c r="F51" s="146">
        <v>125000</v>
      </c>
      <c r="G51" s="146">
        <f>+D51*F51</f>
        <v>125000</v>
      </c>
    </row>
    <row r="52" spans="1:7" ht="12.75" customHeight="1">
      <c r="A52" s="151"/>
      <c r="B52" s="139" t="s">
        <v>109</v>
      </c>
      <c r="C52" s="140" t="s">
        <v>108</v>
      </c>
      <c r="D52" s="145">
        <v>1</v>
      </c>
      <c r="E52" s="145" t="s">
        <v>62</v>
      </c>
      <c r="F52" s="146">
        <v>120000</v>
      </c>
      <c r="G52" s="146">
        <f>+D52*F52</f>
        <v>120000</v>
      </c>
    </row>
    <row r="53" spans="1:7" ht="12.75" customHeight="1">
      <c r="A53" s="151"/>
      <c r="B53" s="139" t="s">
        <v>110</v>
      </c>
      <c r="C53" s="140" t="s">
        <v>108</v>
      </c>
      <c r="D53" s="145">
        <v>1</v>
      </c>
      <c r="E53" s="145" t="s">
        <v>62</v>
      </c>
      <c r="F53" s="146">
        <v>250000</v>
      </c>
      <c r="G53" s="146">
        <f>+D53*F53</f>
        <v>250000</v>
      </c>
    </row>
    <row r="54" spans="1:7" ht="13.5" customHeight="1">
      <c r="A54" s="155"/>
      <c r="B54" s="141" t="s">
        <v>29</v>
      </c>
      <c r="C54" s="142"/>
      <c r="D54" s="142"/>
      <c r="E54" s="142"/>
      <c r="F54" s="143"/>
      <c r="G54" s="144">
        <f>SUM(G51:G53)</f>
        <v>495000</v>
      </c>
    </row>
    <row r="55" spans="1:7" ht="12" customHeight="1">
      <c r="A55" s="156"/>
      <c r="B55" s="46"/>
      <c r="C55" s="46"/>
      <c r="D55" s="46"/>
      <c r="E55" s="46"/>
      <c r="F55" s="47"/>
      <c r="G55" s="47"/>
    </row>
    <row r="56" spans="1:7" ht="12" customHeight="1">
      <c r="A56" s="151"/>
      <c r="B56" s="48" t="s">
        <v>30</v>
      </c>
      <c r="C56" s="49"/>
      <c r="D56" s="49"/>
      <c r="E56" s="49"/>
      <c r="F56" s="49"/>
      <c r="G56" s="50">
        <f>G22+G47+G54</f>
        <v>1139467</v>
      </c>
    </row>
    <row r="57" spans="1:7" ht="12" customHeight="1">
      <c r="A57" s="151"/>
      <c r="B57" s="51" t="s">
        <v>31</v>
      </c>
      <c r="C57" s="33"/>
      <c r="D57" s="33"/>
      <c r="E57" s="33"/>
      <c r="F57" s="33"/>
      <c r="G57" s="52">
        <f>G56*0.05</f>
        <v>56973.350000000006</v>
      </c>
    </row>
    <row r="58" spans="1:7" ht="12" customHeight="1">
      <c r="A58" s="151"/>
      <c r="B58" s="53" t="s">
        <v>32</v>
      </c>
      <c r="C58" s="32"/>
      <c r="D58" s="32"/>
      <c r="E58" s="32"/>
      <c r="F58" s="32"/>
      <c r="G58" s="54">
        <f>G57+G56</f>
        <v>1196440.35</v>
      </c>
    </row>
    <row r="59" spans="1:7" ht="12" customHeight="1">
      <c r="A59" s="151"/>
      <c r="B59" s="51" t="s">
        <v>33</v>
      </c>
      <c r="C59" s="33"/>
      <c r="D59" s="33"/>
      <c r="E59" s="33"/>
      <c r="F59" s="33"/>
      <c r="G59" s="52">
        <f>F80</f>
        <v>1651524.9999999998</v>
      </c>
    </row>
    <row r="60" spans="1:7" ht="12" customHeight="1">
      <c r="A60" s="151"/>
      <c r="B60" s="55" t="s">
        <v>34</v>
      </c>
      <c r="C60" s="56"/>
      <c r="D60" s="56"/>
      <c r="E60" s="56"/>
      <c r="F60" s="56"/>
      <c r="G60" s="57">
        <f>G59-G58</f>
        <v>455084.6499999997</v>
      </c>
    </row>
    <row r="61" spans="1:7" ht="12" customHeight="1">
      <c r="A61" s="151"/>
      <c r="B61" s="44" t="s">
        <v>35</v>
      </c>
      <c r="C61" s="45"/>
      <c r="D61" s="45"/>
      <c r="E61" s="45"/>
      <c r="F61" s="45"/>
      <c r="G61" s="41"/>
    </row>
    <row r="62" spans="1:7" ht="12.75" customHeight="1" thickBot="1">
      <c r="A62" s="151"/>
      <c r="B62" s="58"/>
      <c r="C62" s="45"/>
      <c r="D62" s="45"/>
      <c r="E62" s="45"/>
      <c r="F62" s="45"/>
      <c r="G62" s="41"/>
    </row>
    <row r="63" spans="1:7" ht="12" customHeight="1">
      <c r="A63" s="151"/>
      <c r="B63" s="95" t="s">
        <v>36</v>
      </c>
      <c r="C63" s="70"/>
      <c r="D63" s="70"/>
      <c r="E63" s="70"/>
      <c r="F63" s="71"/>
      <c r="G63" s="41"/>
    </row>
    <row r="64" spans="1:7" ht="12" customHeight="1">
      <c r="A64" s="151"/>
      <c r="B64" s="96" t="s">
        <v>37</v>
      </c>
      <c r="C64" s="43"/>
      <c r="D64" s="43"/>
      <c r="E64" s="43"/>
      <c r="F64" s="72"/>
      <c r="G64" s="41"/>
    </row>
    <row r="65" spans="1:7" ht="12" customHeight="1">
      <c r="A65" s="151"/>
      <c r="B65" s="96" t="s">
        <v>100</v>
      </c>
      <c r="C65" s="43"/>
      <c r="D65" s="43"/>
      <c r="E65" s="43"/>
      <c r="F65" s="72"/>
      <c r="G65" s="41"/>
    </row>
    <row r="66" spans="1:7" ht="12" customHeight="1">
      <c r="A66" s="151"/>
      <c r="B66" s="96" t="s">
        <v>101</v>
      </c>
      <c r="C66" s="43"/>
      <c r="D66" s="43"/>
      <c r="E66" s="43"/>
      <c r="F66" s="72"/>
      <c r="G66" s="41"/>
    </row>
    <row r="67" spans="1:7" ht="12" customHeight="1">
      <c r="A67" s="151"/>
      <c r="B67" s="96" t="s">
        <v>102</v>
      </c>
      <c r="C67" s="43"/>
      <c r="D67" s="43"/>
      <c r="E67" s="43"/>
      <c r="F67" s="72"/>
      <c r="G67" s="41"/>
    </row>
    <row r="68" spans="1:7" ht="12" customHeight="1">
      <c r="A68" s="151"/>
      <c r="B68" s="96" t="s">
        <v>38</v>
      </c>
      <c r="C68" s="43"/>
      <c r="D68" s="43"/>
      <c r="E68" s="43"/>
      <c r="F68" s="72"/>
      <c r="G68" s="41"/>
    </row>
    <row r="69" spans="1:7" ht="12" customHeight="1">
      <c r="A69" s="151"/>
      <c r="B69" s="96" t="s">
        <v>39</v>
      </c>
      <c r="C69" s="43"/>
      <c r="D69" s="43"/>
      <c r="E69" s="43"/>
      <c r="F69" s="72"/>
      <c r="G69" s="41"/>
    </row>
    <row r="70" spans="1:7" ht="12" customHeight="1">
      <c r="A70" s="151"/>
      <c r="B70" s="96" t="s">
        <v>103</v>
      </c>
      <c r="C70" s="43"/>
      <c r="D70" s="43"/>
      <c r="E70" s="43"/>
      <c r="F70" s="72"/>
      <c r="G70" s="41"/>
    </row>
    <row r="71" spans="1:7" ht="12" customHeight="1">
      <c r="A71" s="151"/>
      <c r="B71" s="96" t="s">
        <v>104</v>
      </c>
      <c r="C71" s="43"/>
      <c r="D71" s="43"/>
      <c r="E71" s="43"/>
      <c r="F71" s="72"/>
      <c r="G71" s="41"/>
    </row>
    <row r="72" spans="1:7" ht="12" customHeight="1">
      <c r="A72" s="151"/>
      <c r="B72" s="96" t="s">
        <v>105</v>
      </c>
      <c r="C72" s="43"/>
      <c r="D72" s="43"/>
      <c r="E72" s="43"/>
      <c r="F72" s="72"/>
      <c r="G72" s="41"/>
    </row>
    <row r="73" spans="1:7" ht="12" customHeight="1">
      <c r="A73" s="151"/>
      <c r="B73" s="96" t="s">
        <v>106</v>
      </c>
      <c r="C73" s="43"/>
      <c r="D73" s="43"/>
      <c r="E73" s="43"/>
      <c r="F73" s="72"/>
      <c r="G73" s="41"/>
    </row>
    <row r="74" spans="1:7" ht="12" customHeight="1">
      <c r="A74" s="151"/>
      <c r="B74" s="97"/>
      <c r="C74" s="43"/>
      <c r="D74" s="43"/>
      <c r="E74" s="43"/>
      <c r="F74" s="72"/>
      <c r="G74" s="41"/>
    </row>
    <row r="75" spans="1:7" ht="12.75" customHeight="1" thickBot="1">
      <c r="A75" s="151"/>
      <c r="B75" s="98"/>
      <c r="C75" s="73"/>
      <c r="D75" s="73"/>
      <c r="E75" s="73"/>
      <c r="F75" s="74"/>
      <c r="G75" s="41"/>
    </row>
    <row r="76" spans="1:10" ht="12.75" customHeight="1">
      <c r="A76" s="151"/>
      <c r="B76" s="105" t="s">
        <v>111</v>
      </c>
      <c r="C76" s="105" t="s">
        <v>112</v>
      </c>
      <c r="D76" s="105" t="s">
        <v>113</v>
      </c>
      <c r="E76" s="105" t="s">
        <v>114</v>
      </c>
      <c r="F76" s="105" t="s">
        <v>115</v>
      </c>
      <c r="G76" s="89"/>
      <c r="H76" s="99"/>
      <c r="I76" s="89"/>
      <c r="J76" s="89"/>
    </row>
    <row r="77" spans="1:11" ht="15" customHeight="1">
      <c r="A77" s="151"/>
      <c r="B77" s="100" t="s">
        <v>116</v>
      </c>
      <c r="C77" s="101">
        <v>115000</v>
      </c>
      <c r="D77" s="102">
        <f>170*1.19</f>
        <v>202.29999999999998</v>
      </c>
      <c r="E77" s="101">
        <f>+C77*D77</f>
        <v>23264499.999999996</v>
      </c>
      <c r="F77" s="171">
        <f>+E77/20</f>
        <v>1163224.9999999998</v>
      </c>
      <c r="G77" s="173" t="s">
        <v>117</v>
      </c>
      <c r="H77" s="174"/>
      <c r="I77" s="173"/>
      <c r="J77" s="173"/>
      <c r="K77" s="175"/>
    </row>
    <row r="78" spans="1:11" ht="12" customHeight="1">
      <c r="A78" s="151"/>
      <c r="B78" s="103" t="s">
        <v>118</v>
      </c>
      <c r="C78" s="104">
        <v>3870</v>
      </c>
      <c r="D78" s="104">
        <v>1800</v>
      </c>
      <c r="E78" s="104">
        <f>C78*D78</f>
        <v>6966000</v>
      </c>
      <c r="F78" s="172">
        <f>+E78/20</f>
        <v>348300</v>
      </c>
      <c r="G78" s="176" t="s">
        <v>119</v>
      </c>
      <c r="H78" s="177"/>
      <c r="I78" s="176"/>
      <c r="J78" s="176"/>
      <c r="K78" s="175"/>
    </row>
    <row r="79" spans="1:11" ht="12" customHeight="1">
      <c r="A79" s="151"/>
      <c r="B79" s="103" t="s">
        <v>120</v>
      </c>
      <c r="C79" s="104">
        <v>3500</v>
      </c>
      <c r="D79" s="104">
        <v>800</v>
      </c>
      <c r="E79" s="104">
        <f>C79*D79</f>
        <v>2800000</v>
      </c>
      <c r="F79" s="172">
        <f>+E79/20</f>
        <v>140000</v>
      </c>
      <c r="G79" s="176" t="s">
        <v>121</v>
      </c>
      <c r="H79" s="177"/>
      <c r="I79" s="176"/>
      <c r="J79" s="176"/>
      <c r="K79" s="175"/>
    </row>
    <row r="80" spans="1:10" ht="12" customHeight="1">
      <c r="A80" s="151"/>
      <c r="B80" s="106" t="s">
        <v>122</v>
      </c>
      <c r="C80" s="107">
        <f>SUM(C77:C79)</f>
        <v>122370</v>
      </c>
      <c r="D80" s="107"/>
      <c r="E80" s="107">
        <f>SUM(E77:E79)</f>
        <v>33030499.999999996</v>
      </c>
      <c r="F80" s="108">
        <f>SUM(F77:F79)</f>
        <v>1651524.9999999998</v>
      </c>
      <c r="G80" s="89"/>
      <c r="H80" s="99"/>
      <c r="I80" s="89"/>
      <c r="J80" s="89"/>
    </row>
    <row r="81" spans="1:7" ht="12" customHeight="1">
      <c r="A81" s="151"/>
      <c r="B81" s="68"/>
      <c r="C81" s="43"/>
      <c r="D81" s="43"/>
      <c r="E81" s="43"/>
      <c r="F81" s="43"/>
      <c r="G81" s="41"/>
    </row>
    <row r="82" spans="1:7" ht="12" customHeight="1" thickBot="1">
      <c r="A82" s="151"/>
      <c r="B82" s="161" t="s">
        <v>40</v>
      </c>
      <c r="C82" s="162"/>
      <c r="D82" s="67"/>
      <c r="E82" s="34"/>
      <c r="F82" s="34"/>
      <c r="G82" s="41"/>
    </row>
    <row r="83" spans="1:7" ht="12" customHeight="1">
      <c r="A83" s="151"/>
      <c r="B83" s="60" t="s">
        <v>28</v>
      </c>
      <c r="C83" s="35" t="s">
        <v>41</v>
      </c>
      <c r="D83" s="61" t="s">
        <v>42</v>
      </c>
      <c r="E83" s="34"/>
      <c r="F83" s="34"/>
      <c r="G83" s="41"/>
    </row>
    <row r="84" spans="1:7" ht="12" customHeight="1">
      <c r="A84" s="151"/>
      <c r="B84" s="62" t="s">
        <v>43</v>
      </c>
      <c r="C84" s="36">
        <f>+G22</f>
        <v>22500</v>
      </c>
      <c r="D84" s="63">
        <f>(C84/C90)</f>
        <v>0.018805785010510553</v>
      </c>
      <c r="E84" s="34"/>
      <c r="F84" s="34"/>
      <c r="G84" s="41"/>
    </row>
    <row r="85" spans="1:7" ht="12.75" customHeight="1">
      <c r="A85" s="151"/>
      <c r="B85" s="62" t="s">
        <v>44</v>
      </c>
      <c r="C85" s="37">
        <v>0</v>
      </c>
      <c r="D85" s="63">
        <v>0</v>
      </c>
      <c r="E85" s="34"/>
      <c r="F85" s="34"/>
      <c r="G85" s="41"/>
    </row>
    <row r="86" spans="1:7" ht="12" customHeight="1">
      <c r="A86" s="151"/>
      <c r="B86" s="62" t="s">
        <v>45</v>
      </c>
      <c r="C86" s="36"/>
      <c r="D86" s="63">
        <f>(C86/C90)</f>
        <v>0</v>
      </c>
      <c r="E86" s="34"/>
      <c r="F86" s="34"/>
      <c r="G86" s="41"/>
    </row>
    <row r="87" spans="1:7" ht="12.75" customHeight="1">
      <c r="A87" s="151"/>
      <c r="B87" s="62" t="s">
        <v>23</v>
      </c>
      <c r="C87" s="36">
        <f>+G47</f>
        <v>621967</v>
      </c>
      <c r="D87" s="63">
        <f>(C87/C90)</f>
        <v>0.5198478971392096</v>
      </c>
      <c r="E87" s="34"/>
      <c r="F87" s="34"/>
      <c r="G87" s="41"/>
    </row>
    <row r="88" spans="1:7" ht="12" customHeight="1">
      <c r="A88" s="159"/>
      <c r="B88" s="62" t="s">
        <v>46</v>
      </c>
      <c r="C88" s="38">
        <f>+G54</f>
        <v>495000</v>
      </c>
      <c r="D88" s="63">
        <f>(C88/C90)</f>
        <v>0.4137272702312321</v>
      </c>
      <c r="E88" s="40"/>
      <c r="F88" s="40"/>
      <c r="G88" s="41"/>
    </row>
    <row r="89" spans="1:7" ht="12" customHeight="1">
      <c r="A89" s="151"/>
      <c r="B89" s="62" t="s">
        <v>47</v>
      </c>
      <c r="C89" s="38">
        <f>+G57</f>
        <v>56973.350000000006</v>
      </c>
      <c r="D89" s="63">
        <f>(C89/C90)</f>
        <v>0.04761904761904762</v>
      </c>
      <c r="E89" s="40"/>
      <c r="F89" s="40"/>
      <c r="G89" s="41"/>
    </row>
    <row r="90" spans="1:7" ht="12.75" customHeight="1" thickBot="1">
      <c r="A90" s="151"/>
      <c r="B90" s="64" t="s">
        <v>48</v>
      </c>
      <c r="C90" s="65">
        <f>SUM(C84:C89)</f>
        <v>1196440.35</v>
      </c>
      <c r="D90" s="66">
        <f>SUM(D84:D89)</f>
        <v>1</v>
      </c>
      <c r="E90" s="40"/>
      <c r="F90" s="40"/>
      <c r="G90" s="41"/>
    </row>
    <row r="91" spans="1:7" ht="15" customHeight="1">
      <c r="A91" s="151"/>
      <c r="B91" s="58"/>
      <c r="C91" s="45"/>
      <c r="D91" s="45"/>
      <c r="E91" s="45"/>
      <c r="F91" s="45"/>
      <c r="G91" s="41"/>
    </row>
    <row r="92" spans="1:7" ht="11.25" customHeight="1">
      <c r="A92" s="84"/>
      <c r="B92" s="59"/>
      <c r="C92" s="45"/>
      <c r="D92" s="45"/>
      <c r="E92" s="45"/>
      <c r="F92" s="45"/>
      <c r="G92" s="41"/>
    </row>
    <row r="93" spans="1:7" ht="11.25" customHeight="1" thickBot="1">
      <c r="A93" s="84"/>
      <c r="B93" s="76"/>
      <c r="C93" s="77" t="s">
        <v>126</v>
      </c>
      <c r="D93" s="78"/>
      <c r="E93" s="79"/>
      <c r="F93" s="39"/>
      <c r="G93" s="41"/>
    </row>
    <row r="94" spans="1:7" ht="11.25" customHeight="1">
      <c r="A94" s="84"/>
      <c r="B94" s="80" t="s">
        <v>124</v>
      </c>
      <c r="C94" s="81">
        <v>140</v>
      </c>
      <c r="D94" s="81">
        <v>150</v>
      </c>
      <c r="E94" s="82">
        <v>160</v>
      </c>
      <c r="F94" s="75"/>
      <c r="G94" s="42"/>
    </row>
    <row r="95" spans="1:7" ht="11.25" customHeight="1" thickBot="1">
      <c r="A95" s="84"/>
      <c r="B95" s="64" t="s">
        <v>125</v>
      </c>
      <c r="C95" s="65">
        <f>(G58/C94)</f>
        <v>8546.0025</v>
      </c>
      <c r="D95" s="65">
        <f>(G58/D94)</f>
        <v>7976.269</v>
      </c>
      <c r="E95" s="83">
        <f>(G58/E94)</f>
        <v>7477.7521875</v>
      </c>
      <c r="F95" s="75"/>
      <c r="G95" s="42"/>
    </row>
    <row r="96" spans="1:7" ht="11.25" customHeight="1">
      <c r="A96" s="84"/>
      <c r="B96" s="69" t="s">
        <v>49</v>
      </c>
      <c r="C96" s="43"/>
      <c r="D96" s="43"/>
      <c r="E96" s="43"/>
      <c r="F96" s="43"/>
      <c r="G96" s="43"/>
    </row>
    <row r="97" ht="11.25" customHeight="1">
      <c r="A97" s="84"/>
    </row>
    <row r="98" ht="11.25" customHeight="1">
      <c r="A98" s="84"/>
    </row>
    <row r="99" ht="11.25" customHeight="1">
      <c r="A99" s="84"/>
    </row>
    <row r="100" ht="11.25" customHeight="1">
      <c r="A100" s="84"/>
    </row>
    <row r="101" ht="11.25" customHeight="1">
      <c r="A101" s="84"/>
    </row>
    <row r="102" ht="11.25" customHeight="1">
      <c r="A102" s="84"/>
    </row>
  </sheetData>
  <sheetProtection/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/>
  <headerFooter>
    <oddFooter>&amp;C&amp;"Helvetica Neue,Regular"&amp;12&amp;K000000&amp;P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dcterms:created xsi:type="dcterms:W3CDTF">2020-11-27T12:49:26Z</dcterms:created>
  <dcterms:modified xsi:type="dcterms:W3CDTF">2021-04-06T21:04:36Z</dcterms:modified>
  <cp:category/>
  <cp:version/>
  <cp:contentType/>
  <cp:contentStatus/>
</cp:coreProperties>
</file>