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epto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53" i="1" l="1"/>
  <c r="G54" i="1"/>
  <c r="G44" i="1"/>
  <c r="G45" i="1"/>
  <c r="G46" i="1"/>
  <c r="G47" i="1"/>
  <c r="G36" i="1" l="1"/>
  <c r="G24" i="1" l="1"/>
  <c r="G25" i="1"/>
  <c r="G23" i="1" l="1"/>
  <c r="G22" i="1"/>
  <c r="G52" i="1" l="1"/>
  <c r="G55" i="1" s="1"/>
  <c r="G43" i="1"/>
  <c r="G42" i="1"/>
  <c r="G35" i="1"/>
  <c r="G21" i="1"/>
  <c r="G26" i="1" s="1"/>
  <c r="G12" i="1"/>
  <c r="G60" i="1" s="1"/>
  <c r="G37" i="1" l="1"/>
  <c r="G48" i="1"/>
  <c r="G57" i="1" l="1"/>
  <c r="G58" i="1" s="1"/>
  <c r="G59" i="1" l="1"/>
  <c r="D85" i="1" s="1"/>
  <c r="C79" i="1"/>
  <c r="G61" i="1"/>
  <c r="C85" i="1"/>
  <c r="E85" i="1"/>
  <c r="C80" i="1" l="1"/>
  <c r="D79" i="1"/>
  <c r="D77" i="1" l="1"/>
  <c r="D74" i="1"/>
  <c r="D78" i="1"/>
  <c r="D76" i="1"/>
  <c r="D80" i="1" l="1"/>
</calcChain>
</file>

<file path=xl/sharedStrings.xml><?xml version="1.0" encoding="utf-8"?>
<sst xmlns="http://schemas.openxmlformats.org/spreadsheetml/2006/main" count="143" uniqueCount="109">
  <si>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</si>
  <si>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</si>
  <si>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</si>
  <si>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</si>
  <si>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</si>
  <si>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</si>
  <si>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</si>
  <si>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</si>
  <si>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</si>
  <si>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</si>
  <si>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</si>
  <si>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</si>
  <si>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</si>
  <si>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</si>
  <si>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</si>
  <si>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</si>
  <si>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</si>
  <si>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</si>
  <si>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</si>
  <si>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</si>
  <si>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</si>
  <si>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</si>
  <si>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</si>
  <si>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</si>
  <si>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</si>
  <si>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</si>
  <si>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</si>
  <si>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</si>
  <si>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</si>
  <si>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</si>
  <si>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</si>
  <si>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</si>
  <si>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</si>
  <si>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</si>
  <si>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</si>
  <si>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</si>
  <si>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</si>
  <si>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</si>
  <si>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</si>
  <si>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</si>
  <si>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</si>
  <si>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</si>
  <si>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</si>
  <si>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</si>
  <si>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</si>
  <si>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</si>
  <si>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</si>
  <si>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</si>
  <si>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</si>
  <si>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</si>
  <si>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</si>
  <si>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</si>
  <si>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</si>
  <si>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</si>
  <si>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</si>
  <si>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</si>
  <si>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MAULE.</t>
  </si>
  <si>
    <t>DIC-.2020</t>
  </si>
  <si>
    <t>AGOSTO</t>
  </si>
  <si>
    <t>RIEGO</t>
  </si>
  <si>
    <t>SEP-NOV,</t>
  </si>
  <si>
    <t>ABRIL-MAYO</t>
  </si>
  <si>
    <t>ABRIL-JUNIO</t>
  </si>
  <si>
    <t>APLICACIÓN FERTILIZ.</t>
  </si>
  <si>
    <t>AGOST-OCTUB.</t>
  </si>
  <si>
    <t>SUPERF-TRIPLE</t>
  </si>
  <si>
    <t>AGOST-SEPT.</t>
  </si>
  <si>
    <t xml:space="preserve"> BOVINO</t>
  </si>
  <si>
    <t>COS. LOCAL-REG.</t>
  </si>
  <si>
    <t>RAZA</t>
  </si>
  <si>
    <t>OVERO COLORADO</t>
  </si>
  <si>
    <t>MARZO-ABRIL</t>
  </si>
  <si>
    <t>SUPERV. REBAÑO</t>
  </si>
  <si>
    <t>ABRIL-MARZO</t>
  </si>
  <si>
    <t>AGOST-NOV.</t>
  </si>
  <si>
    <t>MAYO-DIC</t>
  </si>
  <si>
    <t>APOYO EN VENTA</t>
  </si>
  <si>
    <t>ACEQUIDURA</t>
  </si>
  <si>
    <t>HA</t>
  </si>
  <si>
    <t>INSECT.ESPECIFICO</t>
  </si>
  <si>
    <t>DOSIS</t>
  </si>
  <si>
    <t>OCT-NOV.</t>
  </si>
  <si>
    <t>ML</t>
  </si>
  <si>
    <t>ANTICLOSTRIDIAL</t>
  </si>
  <si>
    <t>ABRUL-OCT.</t>
  </si>
  <si>
    <t>RB-51</t>
  </si>
  <si>
    <t>UNIDAD.</t>
  </si>
  <si>
    <t>JUNIO-SEPT.</t>
  </si>
  <si>
    <t>REPOSICION -CAMBIO</t>
  </si>
  <si>
    <t>UNIDAD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</si>
  <si>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</si>
  <si>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</si>
  <si>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</si>
  <si>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</si>
  <si>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</si>
  <si>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</si>
  <si>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</si>
  <si>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</si>
  <si>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UREA GRANULADA</t>
  </si>
  <si>
    <t>ANTIPARASITARIO</t>
  </si>
  <si>
    <t>PRADERA SUPLEM</t>
  </si>
  <si>
    <t>SUPLEMENTO FARDOS</t>
  </si>
  <si>
    <t>CUREPTO</t>
  </si>
  <si>
    <t>Rendimiento (kg/plantel)</t>
  </si>
  <si>
    <t>Costo unitario ($/kg) (*)</t>
  </si>
  <si>
    <t>ESCENARIOS COSTO UNITARIO  ($/kg)</t>
  </si>
  <si>
    <t>RENDIMIENTO (KG/plantel)</t>
  </si>
  <si>
    <t>$/plantel</t>
  </si>
  <si>
    <t>COSTO TOTAL/plantel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</si>
</sst>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19" fillId="0" borderId="0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2" fillId="5" borderId="7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4" fillId="7" borderId="13" xfId="0" applyFont="1" applyFill="1" applyBorder="1" applyAlignment="1"/>
    <xf numFmtId="49" fontId="12" fillId="8" borderId="14" xfId="0" applyNumberFormat="1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0" fontId="9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6" fillId="2" borderId="13" xfId="0" applyNumberFormat="1" applyFont="1" applyFill="1" applyBorder="1" applyAlignment="1">
      <alignment vertical="center"/>
    </xf>
    <xf numFmtId="0" fontId="14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49" fontId="12" fillId="8" borderId="25" xfId="0" applyNumberFormat="1" applyFont="1" applyFill="1" applyBorder="1" applyAlignment="1">
      <alignment vertical="center"/>
    </xf>
    <xf numFmtId="49" fontId="14" fillId="8" borderId="26" xfId="0" applyNumberFormat="1" applyFont="1" applyFill="1" applyBorder="1" applyAlignment="1"/>
    <xf numFmtId="49" fontId="12" fillId="2" borderId="27" xfId="0" applyNumberFormat="1" applyFont="1" applyFill="1" applyBorder="1" applyAlignment="1">
      <alignment vertical="center"/>
    </xf>
    <xf numFmtId="9" fontId="14" fillId="2" borderId="28" xfId="0" applyNumberFormat="1" applyFont="1" applyFill="1" applyBorder="1" applyAlignment="1"/>
    <xf numFmtId="49" fontId="12" fillId="8" borderId="29" xfId="0" applyNumberFormat="1" applyFont="1" applyFill="1" applyBorder="1" applyAlignment="1">
      <alignment vertical="center"/>
    </xf>
    <xf numFmtId="9" fontId="12" fillId="8" borderId="31" xfId="0" applyNumberFormat="1" applyFont="1" applyFill="1" applyBorder="1" applyAlignment="1">
      <alignment vertical="center"/>
    </xf>
    <xf numFmtId="0" fontId="14" fillId="9" borderId="34" xfId="0" applyFont="1" applyFill="1" applyBorder="1" applyAlignment="1"/>
    <xf numFmtId="0" fontId="14" fillId="2" borderId="13" xfId="0" applyFont="1" applyFill="1" applyBorder="1" applyAlignment="1">
      <alignment vertical="center"/>
    </xf>
    <xf numFmtId="49" fontId="14" fillId="2" borderId="1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0" fontId="12" fillId="7" borderId="13" xfId="0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49" fontId="17" fillId="9" borderId="13" xfId="0" applyNumberFormat="1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43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3" fontId="18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166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0" fontId="3" fillId="2" borderId="51" xfId="0" applyFont="1" applyFill="1" applyBorder="1" applyAlignment="1"/>
    <xf numFmtId="0" fontId="3" fillId="2" borderId="50" xfId="0" applyFont="1" applyFill="1" applyBorder="1" applyAlignment="1"/>
    <xf numFmtId="0" fontId="3" fillId="2" borderId="50" xfId="0" applyFont="1" applyFill="1" applyBorder="1" applyAlignment="1">
      <alignment horizontal="justify" wrapText="1"/>
    </xf>
    <xf numFmtId="49" fontId="2" fillId="5" borderId="57" xfId="0" applyNumberFormat="1" applyFont="1" applyFill="1" applyBorder="1" applyAlignment="1">
      <alignment vertical="center"/>
    </xf>
    <xf numFmtId="49" fontId="5" fillId="2" borderId="59" xfId="0" applyNumberFormat="1" applyFont="1" applyFill="1" applyBorder="1" applyAlignment="1">
      <alignment wrapText="1"/>
    </xf>
    <xf numFmtId="49" fontId="5" fillId="2" borderId="59" xfId="0" applyNumberFormat="1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right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 wrapText="1"/>
    </xf>
    <xf numFmtId="3" fontId="5" fillId="2" borderId="60" xfId="0" applyNumberFormat="1" applyFont="1" applyFill="1" applyBorder="1" applyAlignment="1">
      <alignment horizontal="right" wrapText="1"/>
    </xf>
    <xf numFmtId="3" fontId="18" fillId="3" borderId="49" xfId="0" applyNumberFormat="1" applyFont="1" applyFill="1" applyBorder="1" applyAlignment="1">
      <alignment vertical="center"/>
    </xf>
    <xf numFmtId="3" fontId="5" fillId="2" borderId="48" xfId="0" applyNumberFormat="1" applyFont="1" applyFill="1" applyBorder="1" applyAlignment="1">
      <alignment horizontal="right" wrapText="1"/>
    </xf>
    <xf numFmtId="3" fontId="5" fillId="2" borderId="60" xfId="0" applyNumberFormat="1" applyFont="1" applyFill="1" applyBorder="1" applyAlignment="1"/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3" fontId="5" fillId="2" borderId="47" xfId="0" applyNumberFormat="1" applyFont="1" applyFill="1" applyBorder="1" applyAlignment="1"/>
    <xf numFmtId="49" fontId="8" fillId="2" borderId="61" xfId="0" applyNumberFormat="1" applyFont="1" applyFill="1" applyBorder="1" applyAlignment="1"/>
    <xf numFmtId="0" fontId="5" fillId="2" borderId="61" xfId="0" applyFont="1" applyFill="1" applyBorder="1" applyAlignment="1">
      <alignment horizontal="center"/>
    </xf>
    <xf numFmtId="0" fontId="5" fillId="2" borderId="61" xfId="0" applyFont="1" applyFill="1" applyBorder="1" applyAlignment="1"/>
    <xf numFmtId="3" fontId="5" fillId="2" borderId="61" xfId="0" applyNumberFormat="1" applyFont="1" applyFill="1" applyBorder="1" applyAlignment="1"/>
    <xf numFmtId="49" fontId="5" fillId="2" borderId="48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/>
    <xf numFmtId="3" fontId="5" fillId="2" borderId="48" xfId="0" applyNumberFormat="1" applyFont="1" applyFill="1" applyBorder="1" applyAlignment="1"/>
    <xf numFmtId="49" fontId="5" fillId="2" borderId="59" xfId="0" applyNumberFormat="1" applyFont="1" applyFill="1" applyBorder="1" applyAlignment="1">
      <alignment horizontal="center"/>
    </xf>
    <xf numFmtId="3" fontId="5" fillId="2" borderId="59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165" fontId="12" fillId="8" borderId="30" xfId="0" applyNumberFormat="1" applyFont="1" applyFill="1" applyBorder="1" applyAlignment="1">
      <alignment vertical="center"/>
    </xf>
    <xf numFmtId="41" fontId="12" fillId="8" borderId="45" xfId="3" applyFont="1" applyFill="1" applyBorder="1" applyAlignment="1">
      <alignment vertical="center"/>
    </xf>
    <xf numFmtId="41" fontId="12" fillId="8" borderId="46" xfId="3" applyFont="1" applyFill="1" applyBorder="1" applyAlignment="1">
      <alignment vertical="center"/>
    </xf>
    <xf numFmtId="41" fontId="12" fillId="8" borderId="30" xfId="3" applyFont="1" applyFill="1" applyBorder="1" applyAlignment="1">
      <alignment vertical="center"/>
    </xf>
    <xf numFmtId="41" fontId="12" fillId="8" borderId="31" xfId="3" applyFont="1" applyFill="1" applyBorder="1" applyAlignment="1">
      <alignment vertical="center"/>
    </xf>
    <xf numFmtId="0" fontId="3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1" xfId="0" applyFont="1" applyFill="1" applyBorder="1" applyAlignment="1"/>
    <xf numFmtId="0" fontId="3" fillId="2" borderId="63" xfId="0" applyFont="1" applyFill="1" applyBorder="1" applyAlignment="1">
      <alignment wrapText="1"/>
    </xf>
    <xf numFmtId="14" fontId="3" fillId="2" borderId="63" xfId="0" applyNumberFormat="1" applyFont="1" applyFill="1" applyBorder="1" applyAlignment="1"/>
    <xf numFmtId="49" fontId="2" fillId="3" borderId="47" xfId="0" applyNumberFormat="1" applyFont="1" applyFill="1" applyBorder="1" applyAlignment="1">
      <alignment vertical="center" wrapText="1"/>
    </xf>
    <xf numFmtId="49" fontId="16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wrapText="1"/>
    </xf>
    <xf numFmtId="14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vertical="center" wrapText="1"/>
    </xf>
    <xf numFmtId="0" fontId="5" fillId="2" borderId="59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horizontal="center" wrapText="1"/>
    </xf>
    <xf numFmtId="0" fontId="20" fillId="0" borderId="48" xfId="1" applyFont="1" applyFill="1" applyBorder="1" applyAlignment="1">
      <alignment horizontal="left"/>
    </xf>
    <xf numFmtId="0" fontId="20" fillId="0" borderId="48" xfId="1" applyFont="1" applyFill="1" applyBorder="1" applyAlignment="1">
      <alignment horizontal="center"/>
    </xf>
    <xf numFmtId="0" fontId="20" fillId="0" borderId="64" xfId="1" applyFont="1" applyFill="1" applyBorder="1" applyAlignment="1">
      <alignment horizontal="left"/>
    </xf>
    <xf numFmtId="0" fontId="20" fillId="0" borderId="64" xfId="1" applyFont="1" applyFill="1" applyBorder="1" applyAlignment="1">
      <alignment horizontal="center"/>
    </xf>
    <xf numFmtId="3" fontId="5" fillId="2" borderId="64" xfId="0" applyNumberFormat="1" applyFont="1" applyFill="1" applyBorder="1" applyAlignment="1">
      <alignment horizontal="right" wrapText="1"/>
    </xf>
    <xf numFmtId="0" fontId="21" fillId="2" borderId="15" xfId="0" applyFont="1" applyFill="1" applyBorder="1" applyAlignment="1"/>
    <xf numFmtId="0" fontId="21" fillId="0" borderId="0" xfId="0" applyNumberFormat="1" applyFont="1" applyAlignment="1"/>
    <xf numFmtId="0" fontId="21" fillId="0" borderId="0" xfId="0" applyFont="1" applyAlignment="1"/>
    <xf numFmtId="0" fontId="21" fillId="2" borderId="1" xfId="0" applyFont="1" applyFill="1" applyBorder="1" applyAlignment="1"/>
    <xf numFmtId="0" fontId="16" fillId="2" borderId="52" xfId="0" applyFont="1" applyFill="1" applyBorder="1" applyAlignment="1"/>
    <xf numFmtId="0" fontId="16" fillId="2" borderId="53" xfId="0" applyFont="1" applyFill="1" applyBorder="1" applyAlignment="1">
      <alignment horizontal="left"/>
    </xf>
    <xf numFmtId="0" fontId="16" fillId="2" borderId="53" xfId="0" applyFont="1" applyFill="1" applyBorder="1" applyAlignment="1"/>
    <xf numFmtId="0" fontId="21" fillId="2" borderId="4" xfId="0" applyFont="1" applyFill="1" applyBorder="1" applyAlignment="1"/>
    <xf numFmtId="0" fontId="16" fillId="2" borderId="58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49" fontId="22" fillId="3" borderId="49" xfId="0" applyNumberFormat="1" applyFont="1" applyFill="1" applyBorder="1" applyAlignment="1">
      <alignment vertical="center"/>
    </xf>
    <xf numFmtId="0" fontId="22" fillId="3" borderId="49" xfId="0" applyFont="1" applyFill="1" applyBorder="1" applyAlignment="1">
      <alignment horizontal="center" vertical="center"/>
    </xf>
    <xf numFmtId="0" fontId="22" fillId="3" borderId="49" xfId="0" applyFont="1" applyFill="1" applyBorder="1" applyAlignment="1">
      <alignment vertical="center"/>
    </xf>
    <xf numFmtId="3" fontId="16" fillId="2" borderId="53" xfId="0" applyNumberFormat="1" applyFont="1" applyFill="1" applyBorder="1" applyAlignment="1"/>
    <xf numFmtId="0" fontId="16" fillId="2" borderId="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3" fontId="16" fillId="2" borderId="10" xfId="0" applyNumberFormat="1" applyFont="1" applyFill="1" applyBorder="1" applyAlignment="1"/>
    <xf numFmtId="49" fontId="23" fillId="3" borderId="7" xfId="0" applyNumberFormat="1" applyFont="1" applyFill="1" applyBorder="1" applyAlignment="1">
      <alignment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vertical="center"/>
    </xf>
    <xf numFmtId="49" fontId="22" fillId="3" borderId="7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vertical="center"/>
    </xf>
    <xf numFmtId="0" fontId="21" fillId="0" borderId="13" xfId="0" applyNumberFormat="1" applyFont="1" applyBorder="1" applyAlignment="1"/>
    <xf numFmtId="0" fontId="16" fillId="2" borderId="10" xfId="0" applyFont="1" applyFill="1" applyBorder="1" applyAlignment="1">
      <alignment horizontal="center"/>
    </xf>
    <xf numFmtId="49" fontId="5" fillId="2" borderId="60" xfId="0" applyNumberFormat="1" applyFont="1" applyFill="1" applyBorder="1" applyAlignment="1">
      <alignment horizontal="center"/>
    </xf>
    <xf numFmtId="49" fontId="17" fillId="9" borderId="32" xfId="0" applyNumberFormat="1" applyFont="1" applyFill="1" applyBorder="1" applyAlignment="1">
      <alignment vertical="center"/>
    </xf>
    <xf numFmtId="49" fontId="17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4" xfId="0" applyNumberFormat="1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187325</xdr:rowOff>
    </xdr:from>
    <xdr:to>
      <xdr:col>6</xdr:col>
      <xdr:colOff>819150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87325"/>
          <a:ext cx="5657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workbookViewId="0">
      <selection activeCell="I70" sqref="I70"/>
    </sheetView>
  </sheetViews>
  <sheetFormatPr baseColWidth="10" defaultColWidth="10.85546875" defaultRowHeight="11.25" customHeight="1"/>
  <cols>
    <col min="1" max="1" width="4.42578125" style="1" customWidth="1"/>
    <col min="2" max="2" width="20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11"/>
      <c r="C8" s="111"/>
      <c r="D8" s="2"/>
      <c r="E8" s="3"/>
      <c r="F8" s="3"/>
      <c r="G8" s="3"/>
    </row>
    <row r="9" spans="1:7" ht="12" customHeight="1">
      <c r="A9" s="27"/>
      <c r="B9" s="114" t="s">
        <v>0</v>
      </c>
      <c r="C9" s="115" t="s">
        <v>67</v>
      </c>
      <c r="D9" s="109"/>
      <c r="E9" s="166" t="s">
        <v>106</v>
      </c>
      <c r="F9" s="167"/>
      <c r="G9" s="4">
        <v>3000</v>
      </c>
    </row>
    <row r="10" spans="1:7" ht="15" customHeight="1">
      <c r="A10" s="27"/>
      <c r="B10" s="116" t="s">
        <v>69</v>
      </c>
      <c r="C10" s="120" t="s">
        <v>70</v>
      </c>
      <c r="D10" s="110"/>
      <c r="E10" s="164" t="s">
        <v>1</v>
      </c>
      <c r="F10" s="165"/>
      <c r="G10" s="5" t="s">
        <v>94</v>
      </c>
    </row>
    <row r="11" spans="1:7" ht="15" customHeight="1">
      <c r="A11" s="27"/>
      <c r="B11" s="116" t="s">
        <v>2</v>
      </c>
      <c r="C11" s="117" t="s">
        <v>92</v>
      </c>
      <c r="D11" s="110"/>
      <c r="E11" s="164" t="s">
        <v>90</v>
      </c>
      <c r="F11" s="165"/>
      <c r="G11" s="66">
        <v>1300</v>
      </c>
    </row>
    <row r="12" spans="1:7" ht="15" customHeight="1">
      <c r="A12" s="27"/>
      <c r="B12" s="116" t="s">
        <v>3</v>
      </c>
      <c r="C12" s="118" t="s">
        <v>56</v>
      </c>
      <c r="D12" s="110"/>
      <c r="E12" s="7" t="s">
        <v>4</v>
      </c>
      <c r="F12" s="8"/>
      <c r="G12" s="9">
        <f>(G9*G11)</f>
        <v>3900000</v>
      </c>
    </row>
    <row r="13" spans="1:7" ht="15" customHeight="1">
      <c r="A13" s="27"/>
      <c r="B13" s="116" t="s">
        <v>5</v>
      </c>
      <c r="C13" s="117" t="s">
        <v>102</v>
      </c>
      <c r="D13" s="110"/>
      <c r="E13" s="164" t="s">
        <v>6</v>
      </c>
      <c r="F13" s="165"/>
      <c r="G13" s="5" t="s">
        <v>68</v>
      </c>
    </row>
    <row r="14" spans="1:7" ht="15" customHeight="1">
      <c r="A14" s="27"/>
      <c r="B14" s="116" t="s">
        <v>7</v>
      </c>
      <c r="C14" s="117" t="s">
        <v>102</v>
      </c>
      <c r="D14" s="110"/>
      <c r="E14" s="164" t="s">
        <v>95</v>
      </c>
      <c r="F14" s="165"/>
      <c r="G14" s="5" t="s">
        <v>94</v>
      </c>
    </row>
    <row r="15" spans="1:7" ht="15">
      <c r="A15" s="27"/>
      <c r="B15" s="116" t="s">
        <v>8</v>
      </c>
      <c r="C15" s="119" t="s">
        <v>57</v>
      </c>
      <c r="D15" s="110"/>
      <c r="E15" s="168" t="s">
        <v>9</v>
      </c>
      <c r="F15" s="169"/>
      <c r="G15" s="6" t="s">
        <v>93</v>
      </c>
    </row>
    <row r="16" spans="1:7" ht="12" customHeight="1">
      <c r="A16" s="2"/>
      <c r="B16" s="112"/>
      <c r="C16" s="113"/>
      <c r="D16" s="68"/>
      <c r="E16" s="69"/>
      <c r="F16" s="69"/>
      <c r="G16" s="70"/>
    </row>
    <row r="17" spans="1:255" s="131" customFormat="1" ht="12" customHeight="1">
      <c r="A17" s="129"/>
      <c r="B17" s="170" t="s">
        <v>91</v>
      </c>
      <c r="C17" s="171"/>
      <c r="D17" s="171"/>
      <c r="E17" s="171"/>
      <c r="F17" s="171"/>
      <c r="G17" s="172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</row>
    <row r="18" spans="1:255" s="131" customFormat="1" ht="12" customHeight="1">
      <c r="A18" s="132"/>
      <c r="B18" s="133"/>
      <c r="C18" s="134"/>
      <c r="D18" s="134"/>
      <c r="E18" s="134"/>
      <c r="F18" s="135"/>
      <c r="G18" s="135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</row>
    <row r="19" spans="1:255" s="131" customFormat="1" ht="12" customHeight="1">
      <c r="A19" s="136"/>
      <c r="B19" s="71" t="s">
        <v>10</v>
      </c>
      <c r="C19" s="137"/>
      <c r="D19" s="138"/>
      <c r="E19" s="138"/>
      <c r="F19" s="138"/>
      <c r="G19" s="138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</row>
    <row r="20" spans="1:255" s="131" customFormat="1" ht="24" customHeight="1">
      <c r="A20" s="129"/>
      <c r="B20" s="75" t="s">
        <v>11</v>
      </c>
      <c r="C20" s="75" t="s">
        <v>12</v>
      </c>
      <c r="D20" s="75" t="s">
        <v>13</v>
      </c>
      <c r="E20" s="75" t="s">
        <v>14</v>
      </c>
      <c r="F20" s="75" t="s">
        <v>15</v>
      </c>
      <c r="G20" s="75" t="s">
        <v>16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</row>
    <row r="21" spans="1:255" ht="12.75" customHeight="1">
      <c r="A21" s="10"/>
      <c r="B21" s="72" t="s">
        <v>72</v>
      </c>
      <c r="C21" s="73" t="s">
        <v>17</v>
      </c>
      <c r="D21" s="121">
        <v>4</v>
      </c>
      <c r="E21" s="73" t="s">
        <v>73</v>
      </c>
      <c r="F21" s="74">
        <v>20000</v>
      </c>
      <c r="G21" s="74">
        <f>(D21*F21)</f>
        <v>80000</v>
      </c>
    </row>
    <row r="22" spans="1:255" ht="26.25" customHeight="1">
      <c r="A22" s="10"/>
      <c r="B22" s="67" t="s">
        <v>97</v>
      </c>
      <c r="C22" s="11" t="s">
        <v>17</v>
      </c>
      <c r="D22" s="122">
        <v>1</v>
      </c>
      <c r="E22" s="11" t="s">
        <v>74</v>
      </c>
      <c r="F22" s="9">
        <v>20000</v>
      </c>
      <c r="G22" s="9">
        <f t="shared" ref="G22:G25" si="0">(D22*F22)</f>
        <v>20000</v>
      </c>
    </row>
    <row r="23" spans="1:255" ht="12.75" customHeight="1">
      <c r="A23" s="10"/>
      <c r="B23" s="62" t="s">
        <v>96</v>
      </c>
      <c r="C23" s="11" t="s">
        <v>17</v>
      </c>
      <c r="D23" s="122">
        <v>15</v>
      </c>
      <c r="E23" s="11" t="s">
        <v>75</v>
      </c>
      <c r="F23" s="9">
        <v>20000</v>
      </c>
      <c r="G23" s="9">
        <f t="shared" si="0"/>
        <v>300000</v>
      </c>
    </row>
    <row r="24" spans="1:255" ht="12.75" customHeight="1">
      <c r="A24" s="10"/>
      <c r="B24" s="63" t="s">
        <v>59</v>
      </c>
      <c r="C24" s="11" t="s">
        <v>17</v>
      </c>
      <c r="D24" s="122">
        <v>6</v>
      </c>
      <c r="E24" s="11" t="s">
        <v>60</v>
      </c>
      <c r="F24" s="9">
        <v>20000</v>
      </c>
      <c r="G24" s="9">
        <f t="shared" si="0"/>
        <v>120000</v>
      </c>
    </row>
    <row r="25" spans="1:255" ht="12.75" customHeight="1">
      <c r="A25" s="10"/>
      <c r="B25" s="76" t="s">
        <v>76</v>
      </c>
      <c r="C25" s="77" t="s">
        <v>17</v>
      </c>
      <c r="D25" s="123">
        <v>0.5</v>
      </c>
      <c r="E25" s="77" t="s">
        <v>71</v>
      </c>
      <c r="F25" s="78">
        <v>20000</v>
      </c>
      <c r="G25" s="78">
        <f t="shared" si="0"/>
        <v>10000</v>
      </c>
    </row>
    <row r="26" spans="1:255" s="131" customFormat="1" ht="12.75" customHeight="1">
      <c r="A26" s="129"/>
      <c r="B26" s="139" t="s">
        <v>18</v>
      </c>
      <c r="C26" s="140"/>
      <c r="D26" s="140"/>
      <c r="E26" s="140"/>
      <c r="F26" s="141"/>
      <c r="G26" s="79">
        <f>SUM(G21:G25)</f>
        <v>530000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  <c r="IU26" s="130"/>
    </row>
    <row r="27" spans="1:255" s="131" customFormat="1" ht="12" customHeight="1">
      <c r="A27" s="132"/>
      <c r="B27" s="133"/>
      <c r="C27" s="135"/>
      <c r="D27" s="135"/>
      <c r="E27" s="135"/>
      <c r="F27" s="142"/>
      <c r="G27" s="142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  <c r="IU27" s="130"/>
    </row>
    <row r="28" spans="1:255" s="131" customFormat="1" ht="12" customHeight="1">
      <c r="A28" s="136"/>
      <c r="B28" s="12" t="s">
        <v>19</v>
      </c>
      <c r="C28" s="143"/>
      <c r="D28" s="144"/>
      <c r="E28" s="144"/>
      <c r="F28" s="145"/>
      <c r="G28" s="145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  <c r="IU28" s="130"/>
    </row>
    <row r="29" spans="1:255" s="131" customFormat="1" ht="24" customHeight="1">
      <c r="A29" s="136"/>
      <c r="B29" s="152" t="s">
        <v>11</v>
      </c>
      <c r="C29" s="153" t="s">
        <v>12</v>
      </c>
      <c r="D29" s="153" t="s">
        <v>13</v>
      </c>
      <c r="E29" s="152" t="s">
        <v>14</v>
      </c>
      <c r="F29" s="153" t="s">
        <v>15</v>
      </c>
      <c r="G29" s="152" t="s">
        <v>16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  <c r="IU29" s="130"/>
    </row>
    <row r="30" spans="1:255" s="131" customFormat="1" ht="12" customHeight="1">
      <c r="A30" s="136"/>
      <c r="B30" s="154"/>
      <c r="C30" s="155"/>
      <c r="D30" s="155"/>
      <c r="E30" s="155"/>
      <c r="F30" s="154"/>
      <c r="G30" s="154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  <c r="IU30" s="130"/>
    </row>
    <row r="31" spans="1:255" s="131" customFormat="1" ht="12" customHeight="1">
      <c r="A31" s="136"/>
      <c r="B31" s="156" t="s">
        <v>20</v>
      </c>
      <c r="C31" s="157"/>
      <c r="D31" s="157"/>
      <c r="E31" s="157"/>
      <c r="F31" s="158"/>
      <c r="G31" s="158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  <c r="IU31" s="130"/>
    </row>
    <row r="32" spans="1:255" s="131" customFormat="1" ht="12" customHeight="1">
      <c r="A32" s="132"/>
      <c r="B32" s="146"/>
      <c r="C32" s="147"/>
      <c r="D32" s="147"/>
      <c r="E32" s="147"/>
      <c r="F32" s="148"/>
      <c r="G32" s="148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  <c r="IU32" s="130"/>
    </row>
    <row r="33" spans="1:255" s="131" customFormat="1" ht="12" customHeight="1">
      <c r="A33" s="136"/>
      <c r="B33" s="12" t="s">
        <v>21</v>
      </c>
      <c r="C33" s="143"/>
      <c r="D33" s="144"/>
      <c r="E33" s="144"/>
      <c r="F33" s="145"/>
      <c r="G33" s="145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</row>
    <row r="34" spans="1:255" s="131" customFormat="1" ht="24" customHeight="1">
      <c r="A34" s="136"/>
      <c r="B34" s="13" t="s">
        <v>11</v>
      </c>
      <c r="C34" s="13" t="s">
        <v>12</v>
      </c>
      <c r="D34" s="13" t="s">
        <v>13</v>
      </c>
      <c r="E34" s="13" t="s">
        <v>14</v>
      </c>
      <c r="F34" s="14" t="s">
        <v>15</v>
      </c>
      <c r="G34" s="13" t="s">
        <v>16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</row>
    <row r="35" spans="1:255" ht="15">
      <c r="A35" s="27"/>
      <c r="B35" s="126" t="s">
        <v>77</v>
      </c>
      <c r="C35" s="127" t="s">
        <v>22</v>
      </c>
      <c r="D35" s="127">
        <v>0.2</v>
      </c>
      <c r="E35" s="127" t="s">
        <v>62</v>
      </c>
      <c r="F35" s="128">
        <v>125000</v>
      </c>
      <c r="G35" s="128">
        <f t="shared" ref="G35:G36" si="1">(D35*F35)</f>
        <v>25000</v>
      </c>
    </row>
    <row r="36" spans="1:255" ht="12.75" customHeight="1">
      <c r="A36" s="27"/>
      <c r="B36" s="124" t="s">
        <v>63</v>
      </c>
      <c r="C36" s="125" t="s">
        <v>22</v>
      </c>
      <c r="D36" s="125">
        <v>0.125</v>
      </c>
      <c r="E36" s="125" t="s">
        <v>64</v>
      </c>
      <c r="F36" s="80">
        <v>125000</v>
      </c>
      <c r="G36" s="80">
        <f t="shared" si="1"/>
        <v>15625</v>
      </c>
    </row>
    <row r="37" spans="1:255" s="131" customFormat="1" ht="12.75" customHeight="1">
      <c r="A37" s="136"/>
      <c r="B37" s="156" t="s">
        <v>23</v>
      </c>
      <c r="C37" s="157"/>
      <c r="D37" s="157"/>
      <c r="E37" s="157"/>
      <c r="F37" s="158"/>
      <c r="G37" s="64">
        <f>SUM(G35:G36)</f>
        <v>40625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0"/>
      <c r="GL37" s="130"/>
      <c r="GM37" s="130"/>
      <c r="GN37" s="130"/>
      <c r="GO37" s="130"/>
      <c r="GP37" s="130"/>
      <c r="GQ37" s="130"/>
      <c r="GR37" s="130"/>
      <c r="GS37" s="130"/>
      <c r="GT37" s="130"/>
      <c r="GU37" s="130"/>
      <c r="GV37" s="130"/>
      <c r="GW37" s="130"/>
      <c r="GX37" s="130"/>
      <c r="GY37" s="130"/>
      <c r="GZ37" s="130"/>
      <c r="HA37" s="130"/>
      <c r="HB37" s="130"/>
      <c r="HC37" s="130"/>
      <c r="HD37" s="130"/>
      <c r="HE37" s="130"/>
      <c r="HF37" s="130"/>
      <c r="HG37" s="130"/>
      <c r="HH37" s="130"/>
      <c r="HI37" s="130"/>
      <c r="HJ37" s="130"/>
      <c r="HK37" s="130"/>
      <c r="HL37" s="130"/>
      <c r="HM37" s="130"/>
      <c r="HN37" s="130"/>
      <c r="HO37" s="130"/>
      <c r="HP37" s="130"/>
      <c r="HQ37" s="130"/>
      <c r="HR37" s="130"/>
      <c r="HS37" s="130"/>
      <c r="HT37" s="130"/>
      <c r="HU37" s="130"/>
      <c r="HV37" s="130"/>
      <c r="HW37" s="130"/>
      <c r="HX37" s="130"/>
      <c r="HY37" s="130"/>
      <c r="HZ37" s="130"/>
      <c r="IA37" s="130"/>
      <c r="IB37" s="130"/>
      <c r="IC37" s="130"/>
      <c r="ID37" s="130"/>
      <c r="IE37" s="130"/>
      <c r="IF37" s="130"/>
      <c r="IG37" s="130"/>
      <c r="IH37" s="130"/>
      <c r="II37" s="130"/>
      <c r="IJ37" s="130"/>
      <c r="IK37" s="130"/>
      <c r="IL37" s="130"/>
      <c r="IM37" s="130"/>
      <c r="IN37" s="130"/>
      <c r="IO37" s="130"/>
      <c r="IP37" s="130"/>
      <c r="IQ37" s="130"/>
      <c r="IR37" s="130"/>
      <c r="IS37" s="130"/>
      <c r="IT37" s="130"/>
      <c r="IU37" s="130"/>
    </row>
    <row r="38" spans="1:255" s="131" customFormat="1" ht="12" customHeight="1">
      <c r="A38" s="132"/>
      <c r="B38" s="146"/>
      <c r="C38" s="147"/>
      <c r="D38" s="147"/>
      <c r="E38" s="147"/>
      <c r="F38" s="148"/>
      <c r="G38" s="148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  <c r="IR38" s="130"/>
      <c r="IS38" s="130"/>
      <c r="IT38" s="130"/>
      <c r="IU38" s="130"/>
    </row>
    <row r="39" spans="1:255" s="131" customFormat="1" ht="12" customHeight="1">
      <c r="A39" s="136"/>
      <c r="B39" s="12" t="s">
        <v>24</v>
      </c>
      <c r="C39" s="143"/>
      <c r="D39" s="144"/>
      <c r="E39" s="144"/>
      <c r="F39" s="145"/>
      <c r="G39" s="145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30"/>
      <c r="GR39" s="130"/>
      <c r="GS39" s="130"/>
      <c r="GT39" s="130"/>
      <c r="GU39" s="130"/>
      <c r="GV39" s="130"/>
      <c r="GW39" s="130"/>
      <c r="GX39" s="130"/>
      <c r="GY39" s="130"/>
      <c r="GZ39" s="130"/>
      <c r="HA39" s="130"/>
      <c r="HB39" s="130"/>
      <c r="HC39" s="130"/>
      <c r="HD39" s="130"/>
      <c r="HE39" s="130"/>
      <c r="HF39" s="130"/>
      <c r="HG39" s="130"/>
      <c r="HH39" s="130"/>
      <c r="HI39" s="130"/>
      <c r="HJ39" s="130"/>
      <c r="HK39" s="130"/>
      <c r="HL39" s="130"/>
      <c r="HM39" s="130"/>
      <c r="HN39" s="130"/>
      <c r="HO39" s="130"/>
      <c r="HP39" s="130"/>
      <c r="HQ39" s="130"/>
      <c r="HR39" s="130"/>
      <c r="HS39" s="130"/>
      <c r="HT39" s="130"/>
      <c r="HU39" s="130"/>
      <c r="HV39" s="130"/>
      <c r="HW39" s="130"/>
      <c r="HX39" s="130"/>
      <c r="HY39" s="130"/>
      <c r="HZ39" s="130"/>
      <c r="IA39" s="130"/>
      <c r="IB39" s="130"/>
      <c r="IC39" s="130"/>
      <c r="ID39" s="130"/>
      <c r="IE39" s="130"/>
      <c r="IF39" s="130"/>
      <c r="IG39" s="130"/>
      <c r="IH39" s="130"/>
      <c r="II39" s="130"/>
      <c r="IJ39" s="130"/>
      <c r="IK39" s="130"/>
      <c r="IL39" s="130"/>
      <c r="IM39" s="130"/>
      <c r="IN39" s="130"/>
      <c r="IO39" s="130"/>
      <c r="IP39" s="130"/>
      <c r="IQ39" s="130"/>
      <c r="IR39" s="130"/>
      <c r="IS39" s="130"/>
      <c r="IT39" s="130"/>
      <c r="IU39" s="130"/>
    </row>
    <row r="40" spans="1:255" s="131" customFormat="1" ht="24" customHeight="1">
      <c r="A40" s="136"/>
      <c r="B40" s="14" t="s">
        <v>25</v>
      </c>
      <c r="C40" s="14" t="s">
        <v>26</v>
      </c>
      <c r="D40" s="14" t="s">
        <v>27</v>
      </c>
      <c r="E40" s="14" t="s">
        <v>14</v>
      </c>
      <c r="F40" s="14" t="s">
        <v>15</v>
      </c>
      <c r="G40" s="14" t="s">
        <v>16</v>
      </c>
      <c r="H40" s="130"/>
      <c r="I40" s="130"/>
      <c r="J40" s="130"/>
      <c r="K40" s="159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  <c r="IR40" s="130"/>
      <c r="IS40" s="130"/>
      <c r="IT40" s="130"/>
      <c r="IU40" s="130"/>
    </row>
    <row r="41" spans="1:255" ht="12.75" customHeight="1">
      <c r="A41" s="10"/>
      <c r="B41" s="86" t="s">
        <v>28</v>
      </c>
      <c r="C41" s="87"/>
      <c r="D41" s="88"/>
      <c r="E41" s="87"/>
      <c r="F41" s="89"/>
      <c r="G41" s="89"/>
    </row>
    <row r="42" spans="1:255" ht="12.75" customHeight="1">
      <c r="A42" s="27"/>
      <c r="B42" s="82" t="s">
        <v>98</v>
      </c>
      <c r="C42" s="83" t="s">
        <v>29</v>
      </c>
      <c r="D42" s="84">
        <v>100</v>
      </c>
      <c r="E42" s="83" t="s">
        <v>58</v>
      </c>
      <c r="F42" s="85">
        <v>392</v>
      </c>
      <c r="G42" s="85">
        <f>(D42*F42)</f>
        <v>39200</v>
      </c>
    </row>
    <row r="43" spans="1:255" ht="12.75" customHeight="1">
      <c r="A43" s="27"/>
      <c r="B43" s="82" t="s">
        <v>65</v>
      </c>
      <c r="C43" s="83" t="s">
        <v>30</v>
      </c>
      <c r="D43" s="84">
        <v>250</v>
      </c>
      <c r="E43" s="83" t="s">
        <v>66</v>
      </c>
      <c r="F43" s="85">
        <v>432</v>
      </c>
      <c r="G43" s="85">
        <f>(D43*F43)</f>
        <v>108000</v>
      </c>
    </row>
    <row r="44" spans="1:255" ht="12.75" customHeight="1">
      <c r="A44" s="27"/>
      <c r="B44" s="82" t="s">
        <v>79</v>
      </c>
      <c r="C44" s="83" t="s">
        <v>80</v>
      </c>
      <c r="D44" s="84">
        <v>50</v>
      </c>
      <c r="E44" s="83" t="s">
        <v>81</v>
      </c>
      <c r="F44" s="85">
        <v>900</v>
      </c>
      <c r="G44" s="85">
        <f t="shared" ref="G44:G47" si="2">(D44*F44)</f>
        <v>45000</v>
      </c>
    </row>
    <row r="45" spans="1:255" ht="12.75" customHeight="1">
      <c r="A45" s="27"/>
      <c r="B45" s="82" t="s">
        <v>99</v>
      </c>
      <c r="C45" s="83" t="s">
        <v>82</v>
      </c>
      <c r="D45" s="84">
        <v>100</v>
      </c>
      <c r="E45" s="83" t="s">
        <v>81</v>
      </c>
      <c r="F45" s="85">
        <v>800</v>
      </c>
      <c r="G45" s="85">
        <f t="shared" si="2"/>
        <v>80000</v>
      </c>
    </row>
    <row r="46" spans="1:255" ht="12.75" customHeight="1">
      <c r="A46" s="27"/>
      <c r="B46" s="82" t="s">
        <v>83</v>
      </c>
      <c r="C46" s="83" t="s">
        <v>82</v>
      </c>
      <c r="D46" s="84">
        <v>50</v>
      </c>
      <c r="E46" s="83" t="s">
        <v>84</v>
      </c>
      <c r="F46" s="85">
        <v>800</v>
      </c>
      <c r="G46" s="85">
        <f t="shared" si="2"/>
        <v>40000</v>
      </c>
    </row>
    <row r="47" spans="1:255" ht="12.75" customHeight="1">
      <c r="A47" s="27"/>
      <c r="B47" s="90" t="s">
        <v>85</v>
      </c>
      <c r="C47" s="91" t="s">
        <v>82</v>
      </c>
      <c r="D47" s="92">
        <v>100</v>
      </c>
      <c r="E47" s="91" t="s">
        <v>81</v>
      </c>
      <c r="F47" s="93">
        <v>500</v>
      </c>
      <c r="G47" s="93">
        <f t="shared" si="2"/>
        <v>50000</v>
      </c>
    </row>
    <row r="48" spans="1:255" s="131" customFormat="1" ht="13.5" customHeight="1">
      <c r="A48" s="136"/>
      <c r="B48" s="149" t="s">
        <v>31</v>
      </c>
      <c r="C48" s="150"/>
      <c r="D48" s="150"/>
      <c r="E48" s="150"/>
      <c r="F48" s="151"/>
      <c r="G48" s="64">
        <f>SUM(G41:G43)</f>
        <v>147200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0"/>
      <c r="EL48" s="130"/>
      <c r="EM48" s="130"/>
      <c r="EN48" s="130"/>
      <c r="EO48" s="130"/>
      <c r="EP48" s="130"/>
      <c r="EQ48" s="130"/>
      <c r="ER48" s="130"/>
      <c r="ES48" s="130"/>
      <c r="ET48" s="130"/>
      <c r="EU48" s="130"/>
      <c r="EV48" s="130"/>
      <c r="EW48" s="130"/>
      <c r="EX48" s="130"/>
      <c r="EY48" s="130"/>
      <c r="EZ48" s="130"/>
      <c r="FA48" s="130"/>
      <c r="FB48" s="130"/>
      <c r="FC48" s="130"/>
      <c r="FD48" s="130"/>
      <c r="FE48" s="130"/>
      <c r="FF48" s="130"/>
      <c r="FG48" s="130"/>
      <c r="FH48" s="130"/>
      <c r="FI48" s="130"/>
      <c r="FJ48" s="130"/>
      <c r="FK48" s="130"/>
      <c r="FL48" s="130"/>
      <c r="FM48" s="130"/>
      <c r="FN48" s="130"/>
      <c r="FO48" s="130"/>
      <c r="FP48" s="130"/>
      <c r="FQ48" s="130"/>
      <c r="FR48" s="130"/>
      <c r="FS48" s="130"/>
      <c r="FT48" s="130"/>
      <c r="FU48" s="130"/>
      <c r="FV48" s="130"/>
      <c r="FW48" s="130"/>
      <c r="FX48" s="130"/>
      <c r="FY48" s="130"/>
      <c r="FZ48" s="130"/>
      <c r="GA48" s="130"/>
      <c r="GB48" s="130"/>
      <c r="GC48" s="130"/>
      <c r="GD48" s="130"/>
      <c r="GE48" s="130"/>
      <c r="GF48" s="130"/>
      <c r="GG48" s="130"/>
      <c r="GH48" s="130"/>
      <c r="GI48" s="130"/>
      <c r="GJ48" s="130"/>
      <c r="GK48" s="130"/>
      <c r="GL48" s="130"/>
      <c r="GM48" s="130"/>
      <c r="GN48" s="130"/>
      <c r="GO48" s="130"/>
      <c r="GP48" s="130"/>
      <c r="GQ48" s="130"/>
      <c r="GR48" s="130"/>
      <c r="GS48" s="130"/>
      <c r="GT48" s="130"/>
      <c r="GU48" s="130"/>
      <c r="GV48" s="130"/>
      <c r="GW48" s="130"/>
      <c r="GX48" s="130"/>
      <c r="GY48" s="130"/>
      <c r="GZ48" s="130"/>
      <c r="HA48" s="130"/>
      <c r="HB48" s="130"/>
      <c r="HC48" s="130"/>
      <c r="HD48" s="130"/>
      <c r="HE48" s="130"/>
      <c r="HF48" s="130"/>
      <c r="HG48" s="130"/>
      <c r="HH48" s="130"/>
      <c r="HI48" s="130"/>
      <c r="HJ48" s="130"/>
      <c r="HK48" s="130"/>
      <c r="HL48" s="130"/>
      <c r="HM48" s="130"/>
      <c r="HN48" s="130"/>
      <c r="HO48" s="130"/>
      <c r="HP48" s="130"/>
      <c r="HQ48" s="130"/>
      <c r="HR48" s="130"/>
      <c r="HS48" s="130"/>
      <c r="HT48" s="130"/>
      <c r="HU48" s="130"/>
      <c r="HV48" s="130"/>
      <c r="HW48" s="130"/>
      <c r="HX48" s="130"/>
      <c r="HY48" s="130"/>
      <c r="HZ48" s="130"/>
      <c r="IA48" s="130"/>
      <c r="IB48" s="130"/>
      <c r="IC48" s="130"/>
      <c r="ID48" s="130"/>
      <c r="IE48" s="130"/>
      <c r="IF48" s="130"/>
      <c r="IG48" s="130"/>
      <c r="IH48" s="130"/>
      <c r="II48" s="130"/>
      <c r="IJ48" s="130"/>
      <c r="IK48" s="130"/>
      <c r="IL48" s="130"/>
      <c r="IM48" s="130"/>
      <c r="IN48" s="130"/>
      <c r="IO48" s="130"/>
      <c r="IP48" s="130"/>
      <c r="IQ48" s="130"/>
      <c r="IR48" s="130"/>
      <c r="IS48" s="130"/>
      <c r="IT48" s="130"/>
      <c r="IU48" s="130"/>
    </row>
    <row r="49" spans="1:255" s="131" customFormat="1" ht="12" customHeight="1">
      <c r="A49" s="132"/>
      <c r="B49" s="146"/>
      <c r="C49" s="147"/>
      <c r="D49" s="147"/>
      <c r="E49" s="160"/>
      <c r="F49" s="148"/>
      <c r="G49" s="148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0"/>
      <c r="EL49" s="130"/>
      <c r="EM49" s="130"/>
      <c r="EN49" s="130"/>
      <c r="EO49" s="130"/>
      <c r="EP49" s="130"/>
      <c r="EQ49" s="130"/>
      <c r="ER49" s="130"/>
      <c r="ES49" s="130"/>
      <c r="ET49" s="130"/>
      <c r="EU49" s="130"/>
      <c r="EV49" s="130"/>
      <c r="EW49" s="130"/>
      <c r="EX49" s="130"/>
      <c r="EY49" s="130"/>
      <c r="EZ49" s="130"/>
      <c r="FA49" s="130"/>
      <c r="FB49" s="130"/>
      <c r="FC49" s="130"/>
      <c r="FD49" s="130"/>
      <c r="FE49" s="130"/>
      <c r="FF49" s="130"/>
      <c r="FG49" s="130"/>
      <c r="FH49" s="130"/>
      <c r="FI49" s="130"/>
      <c r="FJ49" s="130"/>
      <c r="FK49" s="130"/>
      <c r="FL49" s="130"/>
      <c r="FM49" s="130"/>
      <c r="FN49" s="130"/>
      <c r="FO49" s="130"/>
      <c r="FP49" s="130"/>
      <c r="FQ49" s="130"/>
      <c r="FR49" s="130"/>
      <c r="FS49" s="130"/>
      <c r="FT49" s="130"/>
      <c r="FU49" s="130"/>
      <c r="FV49" s="130"/>
      <c r="FW49" s="130"/>
      <c r="FX49" s="130"/>
      <c r="FY49" s="130"/>
      <c r="FZ49" s="130"/>
      <c r="GA49" s="130"/>
      <c r="GB49" s="130"/>
      <c r="GC49" s="130"/>
      <c r="GD49" s="130"/>
      <c r="GE49" s="130"/>
      <c r="GF49" s="130"/>
      <c r="GG49" s="130"/>
      <c r="GH49" s="130"/>
      <c r="GI49" s="130"/>
      <c r="GJ49" s="130"/>
      <c r="GK49" s="130"/>
      <c r="GL49" s="130"/>
      <c r="GM49" s="130"/>
      <c r="GN49" s="130"/>
      <c r="GO49" s="130"/>
      <c r="GP49" s="130"/>
      <c r="GQ49" s="130"/>
      <c r="GR49" s="130"/>
      <c r="GS49" s="130"/>
      <c r="GT49" s="130"/>
      <c r="GU49" s="130"/>
      <c r="GV49" s="130"/>
      <c r="GW49" s="130"/>
      <c r="GX49" s="130"/>
      <c r="GY49" s="130"/>
      <c r="GZ49" s="130"/>
      <c r="HA49" s="130"/>
      <c r="HB49" s="130"/>
      <c r="HC49" s="130"/>
      <c r="HD49" s="130"/>
      <c r="HE49" s="130"/>
      <c r="HF49" s="130"/>
      <c r="HG49" s="130"/>
      <c r="HH49" s="130"/>
      <c r="HI49" s="130"/>
      <c r="HJ49" s="130"/>
      <c r="HK49" s="130"/>
      <c r="HL49" s="130"/>
      <c r="HM49" s="130"/>
      <c r="HN49" s="130"/>
      <c r="HO49" s="130"/>
      <c r="HP49" s="130"/>
      <c r="HQ49" s="130"/>
      <c r="HR49" s="130"/>
      <c r="HS49" s="130"/>
      <c r="HT49" s="130"/>
      <c r="HU49" s="130"/>
      <c r="HV49" s="130"/>
      <c r="HW49" s="130"/>
      <c r="HX49" s="130"/>
      <c r="HY49" s="130"/>
      <c r="HZ49" s="130"/>
      <c r="IA49" s="130"/>
      <c r="IB49" s="130"/>
      <c r="IC49" s="130"/>
      <c r="ID49" s="130"/>
      <c r="IE49" s="130"/>
      <c r="IF49" s="130"/>
      <c r="IG49" s="130"/>
      <c r="IH49" s="130"/>
      <c r="II49" s="130"/>
      <c r="IJ49" s="130"/>
      <c r="IK49" s="130"/>
      <c r="IL49" s="130"/>
      <c r="IM49" s="130"/>
      <c r="IN49" s="130"/>
      <c r="IO49" s="130"/>
      <c r="IP49" s="130"/>
      <c r="IQ49" s="130"/>
      <c r="IR49" s="130"/>
      <c r="IS49" s="130"/>
      <c r="IT49" s="130"/>
      <c r="IU49" s="130"/>
    </row>
    <row r="50" spans="1:255" s="131" customFormat="1" ht="12" customHeight="1">
      <c r="A50" s="136"/>
      <c r="B50" s="12" t="s">
        <v>32</v>
      </c>
      <c r="C50" s="143"/>
      <c r="D50" s="144"/>
      <c r="E50" s="144"/>
      <c r="F50" s="145"/>
      <c r="G50" s="145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0"/>
      <c r="EL50" s="130"/>
      <c r="EM50" s="130"/>
      <c r="EN50" s="130"/>
      <c r="EO50" s="130"/>
      <c r="EP50" s="130"/>
      <c r="EQ50" s="130"/>
      <c r="ER50" s="130"/>
      <c r="ES50" s="130"/>
      <c r="ET50" s="130"/>
      <c r="EU50" s="130"/>
      <c r="EV50" s="130"/>
      <c r="EW50" s="130"/>
      <c r="EX50" s="130"/>
      <c r="EY50" s="130"/>
      <c r="EZ50" s="130"/>
      <c r="FA50" s="130"/>
      <c r="FB50" s="130"/>
      <c r="FC50" s="130"/>
      <c r="FD50" s="130"/>
      <c r="FE50" s="130"/>
      <c r="FF50" s="130"/>
      <c r="FG50" s="130"/>
      <c r="FH50" s="130"/>
      <c r="FI50" s="130"/>
      <c r="FJ50" s="130"/>
      <c r="FK50" s="130"/>
      <c r="FL50" s="130"/>
      <c r="FM50" s="130"/>
      <c r="FN50" s="130"/>
      <c r="FO50" s="130"/>
      <c r="FP50" s="130"/>
      <c r="FQ50" s="130"/>
      <c r="FR50" s="130"/>
      <c r="FS50" s="130"/>
      <c r="FT50" s="130"/>
      <c r="FU50" s="130"/>
      <c r="FV50" s="130"/>
      <c r="FW50" s="130"/>
      <c r="FX50" s="130"/>
      <c r="FY50" s="130"/>
      <c r="FZ50" s="130"/>
      <c r="GA50" s="130"/>
      <c r="GB50" s="130"/>
      <c r="GC50" s="130"/>
      <c r="GD50" s="130"/>
      <c r="GE50" s="130"/>
      <c r="GF50" s="130"/>
      <c r="GG50" s="130"/>
      <c r="GH50" s="130"/>
      <c r="GI50" s="130"/>
      <c r="GJ50" s="130"/>
      <c r="GK50" s="130"/>
      <c r="GL50" s="130"/>
      <c r="GM50" s="130"/>
      <c r="GN50" s="130"/>
      <c r="GO50" s="130"/>
      <c r="GP50" s="130"/>
      <c r="GQ50" s="130"/>
      <c r="GR50" s="130"/>
      <c r="GS50" s="130"/>
      <c r="GT50" s="130"/>
      <c r="GU50" s="130"/>
      <c r="GV50" s="130"/>
      <c r="GW50" s="130"/>
      <c r="GX50" s="130"/>
      <c r="GY50" s="130"/>
      <c r="GZ50" s="130"/>
      <c r="HA50" s="130"/>
      <c r="HB50" s="130"/>
      <c r="HC50" s="130"/>
      <c r="HD50" s="130"/>
      <c r="HE50" s="130"/>
      <c r="HF50" s="130"/>
      <c r="HG50" s="130"/>
      <c r="HH50" s="130"/>
      <c r="HI50" s="130"/>
      <c r="HJ50" s="130"/>
      <c r="HK50" s="130"/>
      <c r="HL50" s="130"/>
      <c r="HM50" s="130"/>
      <c r="HN50" s="130"/>
      <c r="HO50" s="130"/>
      <c r="HP50" s="130"/>
      <c r="HQ50" s="130"/>
      <c r="HR50" s="130"/>
      <c r="HS50" s="130"/>
      <c r="HT50" s="130"/>
      <c r="HU50" s="130"/>
      <c r="HV50" s="130"/>
      <c r="HW50" s="130"/>
      <c r="HX50" s="130"/>
      <c r="HY50" s="130"/>
      <c r="HZ50" s="130"/>
      <c r="IA50" s="130"/>
      <c r="IB50" s="130"/>
      <c r="IC50" s="130"/>
      <c r="ID50" s="130"/>
      <c r="IE50" s="130"/>
      <c r="IF50" s="130"/>
      <c r="IG50" s="130"/>
      <c r="IH50" s="130"/>
      <c r="II50" s="130"/>
      <c r="IJ50" s="130"/>
      <c r="IK50" s="130"/>
      <c r="IL50" s="130"/>
      <c r="IM50" s="130"/>
      <c r="IN50" s="130"/>
      <c r="IO50" s="130"/>
      <c r="IP50" s="130"/>
      <c r="IQ50" s="130"/>
      <c r="IR50" s="130"/>
      <c r="IS50" s="130"/>
      <c r="IT50" s="130"/>
      <c r="IU50" s="130"/>
    </row>
    <row r="51" spans="1:255" s="131" customFormat="1" ht="24" customHeight="1">
      <c r="A51" s="136"/>
      <c r="B51" s="13" t="s">
        <v>33</v>
      </c>
      <c r="C51" s="14" t="s">
        <v>26</v>
      </c>
      <c r="D51" s="14" t="s">
        <v>27</v>
      </c>
      <c r="E51" s="13" t="s">
        <v>14</v>
      </c>
      <c r="F51" s="14" t="s">
        <v>15</v>
      </c>
      <c r="G51" s="13" t="s">
        <v>16</v>
      </c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0"/>
      <c r="EL51" s="130"/>
      <c r="EM51" s="130"/>
      <c r="EN51" s="130"/>
      <c r="EO51" s="130"/>
      <c r="EP51" s="130"/>
      <c r="EQ51" s="130"/>
      <c r="ER51" s="130"/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FD51" s="130"/>
      <c r="FE51" s="130"/>
      <c r="FF51" s="130"/>
      <c r="FG51" s="130"/>
      <c r="FH51" s="130"/>
      <c r="FI51" s="130"/>
      <c r="FJ51" s="130"/>
      <c r="FK51" s="130"/>
      <c r="FL51" s="130"/>
      <c r="FM51" s="130"/>
      <c r="FN51" s="130"/>
      <c r="FO51" s="130"/>
      <c r="FP51" s="130"/>
      <c r="FQ51" s="130"/>
      <c r="FR51" s="130"/>
      <c r="FS51" s="130"/>
      <c r="FT51" s="130"/>
      <c r="FU51" s="130"/>
      <c r="FV51" s="130"/>
      <c r="FW51" s="130"/>
      <c r="FX51" s="130"/>
      <c r="FY51" s="130"/>
      <c r="FZ51" s="130"/>
      <c r="GA51" s="130"/>
      <c r="GB51" s="130"/>
      <c r="GC51" s="130"/>
      <c r="GD51" s="130"/>
      <c r="GE51" s="130"/>
      <c r="GF51" s="130"/>
      <c r="GG51" s="130"/>
      <c r="GH51" s="130"/>
      <c r="GI51" s="130"/>
      <c r="GJ51" s="130"/>
      <c r="GK51" s="130"/>
      <c r="GL51" s="130"/>
      <c r="GM51" s="130"/>
      <c r="GN51" s="130"/>
      <c r="GO51" s="130"/>
      <c r="GP51" s="130"/>
      <c r="GQ51" s="130"/>
      <c r="GR51" s="130"/>
      <c r="GS51" s="130"/>
      <c r="GT51" s="130"/>
      <c r="GU51" s="130"/>
      <c r="GV51" s="130"/>
      <c r="GW51" s="130"/>
      <c r="GX51" s="130"/>
      <c r="GY51" s="130"/>
      <c r="GZ51" s="130"/>
      <c r="HA51" s="130"/>
      <c r="HB51" s="130"/>
      <c r="HC51" s="130"/>
      <c r="HD51" s="130"/>
      <c r="HE51" s="130"/>
      <c r="HF51" s="130"/>
      <c r="HG51" s="130"/>
      <c r="HH51" s="130"/>
      <c r="HI51" s="130"/>
      <c r="HJ51" s="130"/>
      <c r="HK51" s="130"/>
      <c r="HL51" s="130"/>
      <c r="HM51" s="130"/>
      <c r="HN51" s="130"/>
      <c r="HO51" s="130"/>
      <c r="HP51" s="130"/>
      <c r="HQ51" s="130"/>
      <c r="HR51" s="130"/>
      <c r="HS51" s="130"/>
      <c r="HT51" s="130"/>
      <c r="HU51" s="130"/>
      <c r="HV51" s="130"/>
      <c r="HW51" s="130"/>
      <c r="HX51" s="130"/>
      <c r="HY51" s="130"/>
      <c r="HZ51" s="130"/>
      <c r="IA51" s="130"/>
      <c r="IB51" s="130"/>
      <c r="IC51" s="130"/>
      <c r="ID51" s="130"/>
      <c r="IE51" s="130"/>
      <c r="IF51" s="130"/>
      <c r="IG51" s="130"/>
      <c r="IH51" s="130"/>
      <c r="II51" s="130"/>
      <c r="IJ51" s="130"/>
      <c r="IK51" s="130"/>
      <c r="IL51" s="130"/>
      <c r="IM51" s="130"/>
      <c r="IN51" s="130"/>
      <c r="IO51" s="130"/>
      <c r="IP51" s="130"/>
      <c r="IQ51" s="130"/>
      <c r="IR51" s="130"/>
      <c r="IS51" s="130"/>
      <c r="IT51" s="130"/>
      <c r="IU51" s="130"/>
    </row>
    <row r="52" spans="1:255" ht="12.75" customHeight="1">
      <c r="A52" s="10"/>
      <c r="B52" s="72" t="s">
        <v>100</v>
      </c>
      <c r="C52" s="94" t="s">
        <v>78</v>
      </c>
      <c r="D52" s="95">
        <v>1</v>
      </c>
      <c r="E52" s="73" t="s">
        <v>61</v>
      </c>
      <c r="F52" s="95">
        <v>300000</v>
      </c>
      <c r="G52" s="95">
        <f>(D52*F52)</f>
        <v>300000</v>
      </c>
    </row>
    <row r="53" spans="1:255" ht="12.75" customHeight="1">
      <c r="A53" s="10"/>
      <c r="B53" s="65" t="s">
        <v>101</v>
      </c>
      <c r="C53" s="15" t="s">
        <v>86</v>
      </c>
      <c r="D53" s="16">
        <v>100</v>
      </c>
      <c r="E53" s="11" t="s">
        <v>87</v>
      </c>
      <c r="F53" s="16">
        <v>5000</v>
      </c>
      <c r="G53" s="16">
        <f t="shared" ref="G53:G54" si="3">(D53*F53)</f>
        <v>500000</v>
      </c>
    </row>
    <row r="54" spans="1:255" ht="12.75" customHeight="1">
      <c r="A54" s="10"/>
      <c r="B54" s="76" t="s">
        <v>88</v>
      </c>
      <c r="C54" s="161" t="s">
        <v>89</v>
      </c>
      <c r="D54" s="81">
        <v>3</v>
      </c>
      <c r="E54" s="77" t="s">
        <v>81</v>
      </c>
      <c r="F54" s="81">
        <v>150000</v>
      </c>
      <c r="G54" s="81">
        <f t="shared" si="3"/>
        <v>450000</v>
      </c>
    </row>
    <row r="55" spans="1:255" s="131" customFormat="1" ht="13.5" customHeight="1">
      <c r="A55" s="136"/>
      <c r="B55" s="149" t="s">
        <v>34</v>
      </c>
      <c r="C55" s="150"/>
      <c r="D55" s="150"/>
      <c r="E55" s="150"/>
      <c r="F55" s="151"/>
      <c r="G55" s="64">
        <f>SUM(G52:G54)</f>
        <v>1250000</v>
      </c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0"/>
      <c r="GA55" s="130"/>
      <c r="GB55" s="130"/>
      <c r="GC55" s="130"/>
      <c r="GD55" s="130"/>
      <c r="GE55" s="130"/>
      <c r="GF55" s="130"/>
      <c r="GG55" s="130"/>
      <c r="GH55" s="130"/>
      <c r="GI55" s="130"/>
      <c r="GJ55" s="130"/>
      <c r="GK55" s="130"/>
      <c r="GL55" s="130"/>
      <c r="GM55" s="130"/>
      <c r="GN55" s="130"/>
      <c r="GO55" s="130"/>
      <c r="GP55" s="130"/>
      <c r="GQ55" s="130"/>
      <c r="GR55" s="130"/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0"/>
      <c r="HG55" s="130"/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0"/>
      <c r="HV55" s="130"/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0"/>
      <c r="IK55" s="130"/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</row>
    <row r="56" spans="1:255" ht="12" customHeight="1">
      <c r="A56" s="2"/>
      <c r="B56" s="30"/>
      <c r="C56" s="30"/>
      <c r="D56" s="30"/>
      <c r="E56" s="30"/>
      <c r="F56" s="31"/>
      <c r="G56" s="31"/>
    </row>
    <row r="57" spans="1:255" ht="12" customHeight="1">
      <c r="A57" s="27"/>
      <c r="B57" s="32" t="s">
        <v>35</v>
      </c>
      <c r="C57" s="33"/>
      <c r="D57" s="33"/>
      <c r="E57" s="33"/>
      <c r="F57" s="33"/>
      <c r="G57" s="96">
        <f>G26+G37+G48+G55</f>
        <v>1967825</v>
      </c>
    </row>
    <row r="58" spans="1:255" ht="12" customHeight="1">
      <c r="A58" s="27"/>
      <c r="B58" s="34" t="s">
        <v>36</v>
      </c>
      <c r="C58" s="18"/>
      <c r="D58" s="18"/>
      <c r="E58" s="18"/>
      <c r="F58" s="18"/>
      <c r="G58" s="97">
        <f>G57*0.05</f>
        <v>98391.25</v>
      </c>
    </row>
    <row r="59" spans="1:255" ht="12" customHeight="1">
      <c r="A59" s="27"/>
      <c r="B59" s="35" t="s">
        <v>37</v>
      </c>
      <c r="C59" s="17"/>
      <c r="D59" s="17"/>
      <c r="E59" s="17"/>
      <c r="F59" s="17"/>
      <c r="G59" s="98">
        <f>G58+G57</f>
        <v>2066216.25</v>
      </c>
    </row>
    <row r="60" spans="1:255" ht="12" customHeight="1">
      <c r="A60" s="27"/>
      <c r="B60" s="34" t="s">
        <v>38</v>
      </c>
      <c r="C60" s="18"/>
      <c r="D60" s="18"/>
      <c r="E60" s="18"/>
      <c r="F60" s="18"/>
      <c r="G60" s="97">
        <f>G12</f>
        <v>3900000</v>
      </c>
    </row>
    <row r="61" spans="1:255" ht="12" customHeight="1">
      <c r="A61" s="27"/>
      <c r="B61" s="36" t="s">
        <v>39</v>
      </c>
      <c r="C61" s="99"/>
      <c r="D61" s="99"/>
      <c r="E61" s="99"/>
      <c r="F61" s="99"/>
      <c r="G61" s="100">
        <f>G60-G59</f>
        <v>1833783.75</v>
      </c>
    </row>
    <row r="62" spans="1:255" ht="12" customHeight="1">
      <c r="A62" s="27"/>
      <c r="B62" s="28" t="s">
        <v>40</v>
      </c>
      <c r="C62" s="29"/>
      <c r="D62" s="29"/>
      <c r="E62" s="29"/>
      <c r="F62" s="29"/>
      <c r="G62" s="24"/>
    </row>
    <row r="63" spans="1:255" ht="12.75" customHeight="1" thickBot="1">
      <c r="A63" s="27"/>
      <c r="B63" s="37"/>
      <c r="C63" s="29"/>
      <c r="D63" s="29"/>
      <c r="E63" s="29"/>
      <c r="F63" s="29"/>
      <c r="G63" s="24"/>
    </row>
    <row r="64" spans="1:255" ht="12" customHeight="1">
      <c r="A64" s="27"/>
      <c r="B64" s="48" t="s">
        <v>41</v>
      </c>
      <c r="C64" s="49"/>
      <c r="D64" s="49"/>
      <c r="E64" s="49"/>
      <c r="F64" s="50"/>
      <c r="G64" s="24"/>
    </row>
    <row r="65" spans="1:7" ht="12" customHeight="1">
      <c r="A65" s="27"/>
      <c r="B65" s="51" t="s">
        <v>42</v>
      </c>
      <c r="C65" s="26"/>
      <c r="D65" s="26"/>
      <c r="E65" s="26"/>
      <c r="F65" s="52"/>
      <c r="G65" s="24"/>
    </row>
    <row r="66" spans="1:7" ht="12" customHeight="1">
      <c r="A66" s="27"/>
      <c r="B66" s="51" t="s">
        <v>43</v>
      </c>
      <c r="C66" s="26"/>
      <c r="D66" s="26"/>
      <c r="E66" s="26"/>
      <c r="F66" s="52"/>
      <c r="G66" s="24"/>
    </row>
    <row r="67" spans="1:7" ht="12" customHeight="1">
      <c r="A67" s="27"/>
      <c r="B67" s="51" t="s">
        <v>44</v>
      </c>
      <c r="C67" s="26"/>
      <c r="D67" s="26"/>
      <c r="E67" s="26"/>
      <c r="F67" s="52"/>
      <c r="G67" s="24"/>
    </row>
    <row r="68" spans="1:7" ht="12" customHeight="1">
      <c r="A68" s="27"/>
      <c r="B68" s="51" t="s">
        <v>45</v>
      </c>
      <c r="C68" s="26"/>
      <c r="D68" s="26"/>
      <c r="E68" s="26"/>
      <c r="F68" s="52"/>
      <c r="G68" s="24"/>
    </row>
    <row r="69" spans="1:7" ht="12" customHeight="1">
      <c r="A69" s="27"/>
      <c r="B69" s="51" t="s">
        <v>46</v>
      </c>
      <c r="C69" s="26"/>
      <c r="D69" s="26"/>
      <c r="E69" s="26"/>
      <c r="F69" s="52"/>
      <c r="G69" s="24"/>
    </row>
    <row r="70" spans="1:7" ht="12.75" customHeight="1" thickBot="1">
      <c r="A70" s="27"/>
      <c r="B70" s="53" t="s">
        <v>47</v>
      </c>
      <c r="C70" s="54"/>
      <c r="D70" s="54"/>
      <c r="E70" s="54"/>
      <c r="F70" s="55"/>
      <c r="G70" s="24"/>
    </row>
    <row r="71" spans="1:7" ht="12.75" customHeight="1">
      <c r="A71" s="27"/>
      <c r="B71" s="46"/>
      <c r="C71" s="26"/>
      <c r="D71" s="26"/>
      <c r="E71" s="26"/>
      <c r="F71" s="26"/>
      <c r="G71" s="24"/>
    </row>
    <row r="72" spans="1:7" ht="15" customHeight="1" thickBot="1">
      <c r="A72" s="27"/>
      <c r="B72" s="162" t="s">
        <v>48</v>
      </c>
      <c r="C72" s="163"/>
      <c r="D72" s="45"/>
      <c r="E72" s="20"/>
      <c r="F72" s="20"/>
      <c r="G72" s="24"/>
    </row>
    <row r="73" spans="1:7" ht="12" customHeight="1">
      <c r="A73" s="27"/>
      <c r="B73" s="39" t="s">
        <v>33</v>
      </c>
      <c r="C73" s="21" t="s">
        <v>107</v>
      </c>
      <c r="D73" s="40" t="s">
        <v>49</v>
      </c>
      <c r="E73" s="20"/>
      <c r="F73" s="20"/>
      <c r="G73" s="24"/>
    </row>
    <row r="74" spans="1:7" ht="12" customHeight="1">
      <c r="A74" s="27"/>
      <c r="B74" s="41" t="s">
        <v>50</v>
      </c>
      <c r="C74" s="101">
        <v>530000</v>
      </c>
      <c r="D74" s="42">
        <f>(C74/C80)</f>
        <v>0.25650751706168218</v>
      </c>
      <c r="E74" s="20"/>
      <c r="F74" s="20"/>
      <c r="G74" s="24"/>
    </row>
    <row r="75" spans="1:7" ht="12" customHeight="1">
      <c r="A75" s="27"/>
      <c r="B75" s="41" t="s">
        <v>51</v>
      </c>
      <c r="C75" s="102">
        <v>0</v>
      </c>
      <c r="D75" s="42">
        <v>0</v>
      </c>
      <c r="E75" s="20"/>
      <c r="F75" s="20"/>
      <c r="G75" s="24"/>
    </row>
    <row r="76" spans="1:7" ht="12" customHeight="1">
      <c r="A76" s="27"/>
      <c r="B76" s="41" t="s">
        <v>52</v>
      </c>
      <c r="C76" s="101">
        <v>40625</v>
      </c>
      <c r="D76" s="42">
        <f>(C76/C80)</f>
        <v>1.9661543171001584E-2</v>
      </c>
      <c r="E76" s="20"/>
      <c r="F76" s="20"/>
      <c r="G76" s="24"/>
    </row>
    <row r="77" spans="1:7" ht="12" customHeight="1">
      <c r="A77" s="27"/>
      <c r="B77" s="41" t="s">
        <v>25</v>
      </c>
      <c r="C77" s="101">
        <v>147200</v>
      </c>
      <c r="D77" s="42">
        <f>(C77/C80)</f>
        <v>7.1241333040527585E-2</v>
      </c>
      <c r="E77" s="20"/>
      <c r="F77" s="20"/>
      <c r="G77" s="24"/>
    </row>
    <row r="78" spans="1:7" ht="12" customHeight="1">
      <c r="A78" s="27"/>
      <c r="B78" s="41" t="s">
        <v>53</v>
      </c>
      <c r="C78" s="103">
        <v>1250000</v>
      </c>
      <c r="D78" s="42">
        <f>(C78/C80)</f>
        <v>0.604970559107741</v>
      </c>
      <c r="E78" s="23"/>
      <c r="F78" s="23"/>
      <c r="G78" s="24"/>
    </row>
    <row r="79" spans="1:7" ht="12" customHeight="1">
      <c r="A79" s="27"/>
      <c r="B79" s="41" t="s">
        <v>54</v>
      </c>
      <c r="C79" s="103">
        <f>G58</f>
        <v>98391.25</v>
      </c>
      <c r="D79" s="42">
        <f>(C79/C80)</f>
        <v>4.7619047619047616E-2</v>
      </c>
      <c r="E79" s="23"/>
      <c r="F79" s="23"/>
      <c r="G79" s="24"/>
    </row>
    <row r="80" spans="1:7" ht="12.75" customHeight="1" thickBot="1">
      <c r="A80" s="27"/>
      <c r="B80" s="43" t="s">
        <v>108</v>
      </c>
      <c r="C80" s="104">
        <f>SUM(C74:C79)</f>
        <v>2066216.25</v>
      </c>
      <c r="D80" s="44">
        <f>SUM(D74:D79)</f>
        <v>1</v>
      </c>
      <c r="E80" s="23"/>
      <c r="F80" s="23"/>
      <c r="G80" s="24"/>
    </row>
    <row r="81" spans="1:7" ht="12" customHeight="1">
      <c r="A81" s="27"/>
      <c r="B81" s="37"/>
      <c r="C81" s="29"/>
      <c r="D81" s="29"/>
      <c r="E81" s="29"/>
      <c r="F81" s="29"/>
      <c r="G81" s="24"/>
    </row>
    <row r="82" spans="1:7" ht="12.75" customHeight="1">
      <c r="A82" s="27"/>
      <c r="B82" s="38"/>
      <c r="C82" s="29"/>
      <c r="D82" s="29"/>
      <c r="E82" s="29"/>
      <c r="F82" s="29"/>
      <c r="G82" s="24"/>
    </row>
    <row r="83" spans="1:7" ht="12" customHeight="1" thickBot="1">
      <c r="A83" s="19"/>
      <c r="B83" s="57"/>
      <c r="C83" s="58" t="s">
        <v>105</v>
      </c>
      <c r="D83" s="59"/>
      <c r="E83" s="60"/>
      <c r="F83" s="22"/>
      <c r="G83" s="24"/>
    </row>
    <row r="84" spans="1:7" ht="12" customHeight="1">
      <c r="A84" s="27"/>
      <c r="B84" s="61" t="s">
        <v>103</v>
      </c>
      <c r="C84" s="105">
        <v>2000</v>
      </c>
      <c r="D84" s="105">
        <v>3000</v>
      </c>
      <c r="E84" s="106">
        <v>4000</v>
      </c>
      <c r="F84" s="56"/>
      <c r="G84" s="25"/>
    </row>
    <row r="85" spans="1:7" ht="12.75" customHeight="1" thickBot="1">
      <c r="A85" s="27"/>
      <c r="B85" s="43" t="s">
        <v>104</v>
      </c>
      <c r="C85" s="107">
        <f>(G59/C84)</f>
        <v>1033.108125</v>
      </c>
      <c r="D85" s="107">
        <f>(G59/D84)</f>
        <v>688.73874999999998</v>
      </c>
      <c r="E85" s="108">
        <f>(G59/E84)</f>
        <v>516.55406249999999</v>
      </c>
      <c r="F85" s="56"/>
      <c r="G85" s="25"/>
    </row>
    <row r="86" spans="1:7" ht="15.6" customHeight="1">
      <c r="A86" s="27"/>
      <c r="B86" s="47" t="s">
        <v>55</v>
      </c>
      <c r="C86" s="26"/>
      <c r="D86" s="26"/>
      <c r="E86" s="26"/>
      <c r="F86" s="26"/>
      <c r="G86" s="26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2021-03-24T13:41:30Z</dcterms:modified>
</cp:coreProperties>
</file>