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E98" i="1" l="1"/>
  <c r="C92" i="1" l="1"/>
  <c r="G51" i="1" l="1"/>
  <c r="G54" i="1"/>
  <c r="G56" i="1"/>
  <c r="G57" i="1"/>
  <c r="G59" i="1"/>
  <c r="G61" i="1"/>
  <c r="G62" i="1"/>
  <c r="G22" i="1" l="1"/>
  <c r="G23" i="1"/>
  <c r="G24" i="1"/>
  <c r="G25" i="1"/>
  <c r="G26" i="1"/>
  <c r="G27" i="1"/>
  <c r="G28" i="1"/>
  <c r="G29" i="1"/>
  <c r="G30" i="1"/>
  <c r="G21" i="1"/>
  <c r="G31" i="1" l="1"/>
  <c r="G41" i="1"/>
  <c r="G42" i="1"/>
  <c r="G43" i="1"/>
  <c r="G44" i="1"/>
  <c r="G45" i="1"/>
  <c r="G46" i="1"/>
  <c r="G40" i="1"/>
  <c r="G53" i="1"/>
  <c r="G63" i="1" s="1"/>
  <c r="G47" i="1" l="1"/>
  <c r="C93" i="1" l="1"/>
  <c r="G12" i="1"/>
  <c r="G73" i="1" s="1"/>
  <c r="D90" i="1" l="1"/>
  <c r="D98" i="1"/>
  <c r="D87" i="1"/>
  <c r="D91" i="1"/>
  <c r="D92" i="1"/>
  <c r="D89" i="1"/>
  <c r="D93" i="1" l="1"/>
  <c r="G70" i="1"/>
  <c r="G71" i="1" s="1"/>
  <c r="G72" i="1" s="1"/>
  <c r="G74" i="1" l="1"/>
  <c r="C98" i="1"/>
</calcChain>
</file>

<file path=xl/sharedStrings.xml><?xml version="1.0" encoding="utf-8"?>
<sst xmlns="http://schemas.openxmlformats.org/spreadsheetml/2006/main" count="173" uniqueCount="108">
  <si>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</si>
  <si>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</si>
  <si>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</si>
  <si>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</si>
  <si>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</si>
  <si>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</si>
  <si>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</si>
  <si>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</si>
  <si>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</si>
  <si>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</si>
  <si>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</si>
  <si>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</si>
  <si>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</si>
  <si>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</si>
  <si>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</si>
  <si>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</si>
  <si>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</si>
  <si>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</si>
  <si>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</si>
  <si>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</si>
  <si>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</si>
  <si>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</si>
  <si>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</si>
  <si>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</si>
  <si>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</si>
  <si>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</si>
  <si>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</si>
  <si>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</si>
  <si>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</si>
  <si>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</si>
  <si>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</si>
  <si>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</si>
  <si>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</si>
  <si>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</si>
  <si>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</si>
  <si>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</si>
  <si>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</si>
  <si>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</si>
  <si>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</si>
  <si>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</si>
  <si>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</si>
  <si>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</si>
  <si>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</si>
  <si>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</si>
  <si>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</si>
  <si>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</si>
  <si>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</si>
  <si>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</si>
  <si>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</si>
  <si>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</si>
  <si>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</si>
  <si>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</si>
  <si>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</si>
  <si>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</si>
  <si>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</si>
  <si>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</si>
  <si>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</si>
  <si>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</si>
  <si>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SEMILLA</t>
  </si>
  <si>
    <t>INSECTICIDAS</t>
  </si>
  <si>
    <t>UREA</t>
  </si>
  <si>
    <t>JM</t>
  </si>
  <si>
    <t>RENDIMIENTO (UNID/Há.)</t>
  </si>
  <si>
    <t>DIC.2020</t>
  </si>
  <si>
    <t>DEL MAULE</t>
  </si>
  <si>
    <t>PRECIO ESPERADO ($/UNID)</t>
  </si>
  <si>
    <t>ENERO</t>
  </si>
  <si>
    <t>ZERO</t>
  </si>
  <si>
    <t>FUNGUICIDAS</t>
  </si>
  <si>
    <t>DIC-ENERO</t>
  </si>
  <si>
    <t>ENERO-MARZO</t>
  </si>
  <si>
    <t xml:space="preserve">BROCOLI </t>
  </si>
  <si>
    <t>LEGACY</t>
  </si>
  <si>
    <t>JUNIO-JULIO</t>
  </si>
  <si>
    <t>DIC-MARZO</t>
  </si>
  <si>
    <t>DICIEMBRE</t>
  </si>
  <si>
    <t>MEZCLA N,P (17-21-18)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</si>
  <si>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</si>
  <si>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</si>
  <si>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</si>
  <si>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</si>
  <si>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</si>
  <si>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</si>
  <si>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</si>
  <si>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</si>
  <si>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</si>
  <si>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</si>
  <si>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</si>
  <si>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</si>
  <si>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</si>
  <si>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</si>
  <si>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</si>
  <si>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RIEGO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</si>
  <si>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</si>
  <si>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</si>
  <si>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</si>
  <si>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</si>
  <si>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</si>
  <si>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</si>
  <si>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</si>
  <si>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</si>
  <si>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</si>
  <si>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</si>
  <si>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</si>
  <si>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Rendimiento (un/hà)</t>
  </si>
  <si>
    <t>Costo unitario ($/un) (*)</t>
  </si>
  <si>
    <t>ESCENARIOS COSTO UNITARIO  ($/un)</t>
  </si>
  <si>
    <t>LINARES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</si>
</sst>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7" fontId="3" fillId="0" borderId="13" applyFont="0" applyFill="0" applyBorder="0" applyAlignment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9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8" fillId="7" borderId="13" xfId="0" applyFont="1" applyFill="1" applyBorder="1" applyAlignment="1"/>
    <xf numFmtId="0" fontId="13" fillId="7" borderId="12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165" fontId="20" fillId="2" borderId="13" xfId="0" applyNumberFormat="1" applyFont="1" applyFill="1" applyBorder="1" applyAlignment="1">
      <alignment vertical="center"/>
    </xf>
    <xf numFmtId="0" fontId="18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49" fontId="16" fillId="8" borderId="25" xfId="0" applyNumberFormat="1" applyFont="1" applyFill="1" applyBorder="1" applyAlignment="1">
      <alignment vertical="center"/>
    </xf>
    <xf numFmtId="49" fontId="18" fillId="8" borderId="26" xfId="0" applyNumberFormat="1" applyFont="1" applyFill="1" applyBorder="1" applyAlignment="1"/>
    <xf numFmtId="49" fontId="16" fillId="2" borderId="27" xfId="0" applyNumberFormat="1" applyFont="1" applyFill="1" applyBorder="1" applyAlignment="1">
      <alignment vertical="center"/>
    </xf>
    <xf numFmtId="9" fontId="18" fillId="2" borderId="28" xfId="0" applyNumberFormat="1" applyFont="1" applyFill="1" applyBorder="1" applyAlignment="1"/>
    <xf numFmtId="49" fontId="16" fillId="8" borderId="29" xfId="0" applyNumberFormat="1" applyFont="1" applyFill="1" applyBorder="1" applyAlignment="1">
      <alignment vertical="center"/>
    </xf>
    <xf numFmtId="166" fontId="16" fillId="8" borderId="30" xfId="0" applyNumberFormat="1" applyFont="1" applyFill="1" applyBorder="1" applyAlignment="1">
      <alignment vertical="center"/>
    </xf>
    <xf numFmtId="9" fontId="16" fillId="8" borderId="31" xfId="0" applyNumberFormat="1" applyFont="1" applyFill="1" applyBorder="1" applyAlignment="1">
      <alignment vertical="center"/>
    </xf>
    <xf numFmtId="0" fontId="18" fillId="9" borderId="34" xfId="0" applyFont="1" applyFill="1" applyBorder="1" applyAlignment="1"/>
    <xf numFmtId="0" fontId="18" fillId="2" borderId="13" xfId="0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6" fillId="2" borderId="35" xfId="0" applyNumberFormat="1" applyFont="1" applyFill="1" applyBorder="1" applyAlignment="1">
      <alignment vertical="center"/>
    </xf>
    <xf numFmtId="0" fontId="18" fillId="2" borderId="36" xfId="0" applyFont="1" applyFill="1" applyBorder="1" applyAlignment="1"/>
    <xf numFmtId="0" fontId="18" fillId="2" borderId="37" xfId="0" applyFont="1" applyFill="1" applyBorder="1" applyAlignment="1"/>
    <xf numFmtId="49" fontId="18" fillId="2" borderId="38" xfId="0" applyNumberFormat="1" applyFont="1" applyFill="1" applyBorder="1" applyAlignment="1">
      <alignment vertical="center"/>
    </xf>
    <xf numFmtId="0" fontId="18" fillId="2" borderId="39" xfId="0" applyFont="1" applyFill="1" applyBorder="1" applyAlignment="1"/>
    <xf numFmtId="49" fontId="18" fillId="2" borderId="40" xfId="0" applyNumberFormat="1" applyFont="1" applyFill="1" applyBorder="1" applyAlignment="1">
      <alignment vertical="center"/>
    </xf>
    <xf numFmtId="0" fontId="18" fillId="2" borderId="41" xfId="0" applyFont="1" applyFill="1" applyBorder="1" applyAlignment="1"/>
    <xf numFmtId="0" fontId="18" fillId="2" borderId="42" xfId="0" applyFont="1" applyFill="1" applyBorder="1" applyAlignment="1"/>
    <xf numFmtId="0" fontId="16" fillId="7" borderId="13" xfId="0" applyFont="1" applyFill="1" applyBorder="1" applyAlignment="1">
      <alignment vertical="center"/>
    </xf>
    <xf numFmtId="0" fontId="13" fillId="9" borderId="12" xfId="0" applyFont="1" applyFill="1" applyBorder="1" applyAlignment="1">
      <alignment vertical="center"/>
    </xf>
    <xf numFmtId="49" fontId="21" fillId="9" borderId="13" xfId="0" applyNumberFormat="1" applyFont="1" applyFill="1" applyBorder="1" applyAlignment="1">
      <alignment vertical="center"/>
    </xf>
    <xf numFmtId="0" fontId="13" fillId="9" borderId="13" xfId="0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16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22" fillId="3" borderId="7" xfId="0" applyNumberFormat="1" applyFont="1" applyFill="1" applyBorder="1" applyAlignment="1">
      <alignment vertical="center"/>
    </xf>
    <xf numFmtId="168" fontId="7" fillId="2" borderId="5" xfId="0" applyNumberFormat="1" applyFont="1" applyFill="1" applyBorder="1" applyAlignment="1"/>
    <xf numFmtId="3" fontId="23" fillId="3" borderId="7" xfId="0" applyNumberFormat="1" applyFont="1" applyFill="1" applyBorder="1" applyAlignment="1">
      <alignment vertical="center"/>
    </xf>
    <xf numFmtId="3" fontId="22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165" fontId="4" fillId="5" borderId="19" xfId="0" applyNumberFormat="1" applyFont="1" applyFill="1" applyBorder="1" applyAlignment="1">
      <alignment vertical="center"/>
    </xf>
    <xf numFmtId="165" fontId="4" fillId="3" borderId="21" xfId="0" applyNumberFormat="1" applyFont="1" applyFill="1" applyBorder="1" applyAlignment="1">
      <alignment vertical="center"/>
    </xf>
    <xf numFmtId="165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5" fontId="4" fillId="6" borderId="24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0" fontId="7" fillId="0" borderId="49" xfId="5" applyFont="1" applyFill="1" applyBorder="1" applyAlignment="1">
      <alignment wrapText="1"/>
    </xf>
    <xf numFmtId="0" fontId="7" fillId="0" borderId="47" xfId="5" applyFont="1" applyFill="1" applyBorder="1" applyAlignment="1">
      <alignment wrapText="1"/>
    </xf>
    <xf numFmtId="0" fontId="26" fillId="0" borderId="47" xfId="5" applyFont="1" applyBorder="1" applyAlignment="1">
      <alignment horizontal="left"/>
    </xf>
    <xf numFmtId="0" fontId="26" fillId="0" borderId="47" xfId="5" applyFont="1" applyFill="1" applyBorder="1" applyAlignment="1">
      <alignment horizontal="left"/>
    </xf>
    <xf numFmtId="0" fontId="26" fillId="0" borderId="47" xfId="5" applyFont="1" applyFill="1" applyBorder="1" applyAlignment="1">
      <alignment horizontal="center"/>
    </xf>
    <xf numFmtId="0" fontId="26" fillId="0" borderId="47" xfId="5" applyFont="1" applyFill="1" applyBorder="1" applyAlignment="1">
      <alignment horizontal="right"/>
    </xf>
    <xf numFmtId="0" fontId="7" fillId="0" borderId="47" xfId="0" applyNumberFormat="1" applyFont="1" applyBorder="1" applyAlignment="1"/>
    <xf numFmtId="0" fontId="27" fillId="0" borderId="47" xfId="5" applyFont="1" applyFill="1" applyBorder="1" applyAlignment="1">
      <alignment horizontal="left"/>
    </xf>
    <xf numFmtId="3" fontId="16" fillId="2" borderId="5" xfId="0" applyNumberFormat="1" applyFont="1" applyFill="1" applyBorder="1" applyAlignment="1">
      <alignment vertical="center"/>
    </xf>
    <xf numFmtId="0" fontId="16" fillId="2" borderId="5" xfId="0" applyNumberFormat="1" applyFont="1" applyFill="1" applyBorder="1" applyAlignment="1">
      <alignment vertical="center"/>
    </xf>
    <xf numFmtId="166" fontId="16" fillId="2" borderId="5" xfId="0" applyNumberFormat="1" applyFont="1" applyFill="1" applyBorder="1" applyAlignment="1">
      <alignment vertical="center"/>
    </xf>
    <xf numFmtId="41" fontId="16" fillId="8" borderId="45" xfId="7" applyFont="1" applyFill="1" applyBorder="1" applyAlignment="1">
      <alignment vertical="center"/>
    </xf>
    <xf numFmtId="41" fontId="16" fillId="8" borderId="46" xfId="7" applyFont="1" applyFill="1" applyBorder="1" applyAlignment="1">
      <alignment vertical="center"/>
    </xf>
    <xf numFmtId="41" fontId="16" fillId="8" borderId="30" xfId="7" applyFont="1" applyFill="1" applyBorder="1" applyAlignment="1">
      <alignment vertical="center"/>
    </xf>
    <xf numFmtId="41" fontId="16" fillId="8" borderId="31" xfId="7" applyFont="1" applyFill="1" applyBorder="1" applyAlignment="1">
      <alignment vertical="center"/>
    </xf>
    <xf numFmtId="0" fontId="5" fillId="2" borderId="53" xfId="0" applyFont="1" applyFill="1" applyBorder="1" applyAlignment="1"/>
    <xf numFmtId="0" fontId="5" fillId="2" borderId="52" xfId="0" applyFont="1" applyFill="1" applyBorder="1" applyAlignment="1"/>
    <xf numFmtId="0" fontId="5" fillId="2" borderId="52" xfId="0" applyFont="1" applyFill="1" applyBorder="1" applyAlignment="1">
      <alignment horizontal="justify" wrapText="1"/>
    </xf>
    <xf numFmtId="49" fontId="4" fillId="5" borderId="50" xfId="0" applyNumberFormat="1" applyFont="1" applyFill="1" applyBorder="1" applyAlignment="1">
      <alignment vertical="center"/>
    </xf>
    <xf numFmtId="49" fontId="4" fillId="3" borderId="51" xfId="0" applyNumberFormat="1" applyFont="1" applyFill="1" applyBorder="1" applyAlignment="1">
      <alignment horizontal="center" vertical="center" wrapText="1"/>
    </xf>
    <xf numFmtId="0" fontId="26" fillId="0" borderId="48" xfId="5" applyFont="1" applyBorder="1" applyAlignment="1">
      <alignment horizontal="left"/>
    </xf>
    <xf numFmtId="3" fontId="24" fillId="3" borderId="51" xfId="0" applyNumberFormat="1" applyFont="1" applyFill="1" applyBorder="1" applyAlignment="1">
      <alignment vertical="center"/>
    </xf>
    <xf numFmtId="0" fontId="26" fillId="0" borderId="49" xfId="5" applyFont="1" applyFill="1" applyBorder="1" applyAlignment="1">
      <alignment horizontal="left"/>
    </xf>
    <xf numFmtId="0" fontId="26" fillId="0" borderId="49" xfId="5" applyFont="1" applyFill="1" applyBorder="1" applyAlignment="1">
      <alignment horizontal="center"/>
    </xf>
    <xf numFmtId="0" fontId="26" fillId="0" borderId="49" xfId="5" applyFont="1" applyFill="1" applyBorder="1" applyAlignment="1">
      <alignment horizontal="right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27" fillId="0" borderId="49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center"/>
    </xf>
    <xf numFmtId="0" fontId="26" fillId="0" borderId="48" xfId="5" applyFont="1" applyFill="1" applyBorder="1" applyAlignment="1">
      <alignment horizontal="right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3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20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164" fontId="7" fillId="2" borderId="62" xfId="0" applyNumberFormat="1" applyFont="1" applyFill="1" applyBorder="1" applyAlignment="1"/>
    <xf numFmtId="49" fontId="12" fillId="3" borderId="7" xfId="0" applyNumberFormat="1" applyFont="1" applyFill="1" applyBorder="1" applyAlignment="1">
      <alignment vertical="center"/>
    </xf>
    <xf numFmtId="3" fontId="12" fillId="3" borderId="7" xfId="0" applyNumberFormat="1" applyFont="1" applyFill="1" applyBorder="1" applyAlignment="1">
      <alignment vertical="center"/>
    </xf>
    <xf numFmtId="0" fontId="7" fillId="0" borderId="49" xfId="5" applyFont="1" applyFill="1" applyBorder="1" applyAlignment="1">
      <alignment horizontal="center" wrapText="1"/>
    </xf>
    <xf numFmtId="169" fontId="7" fillId="0" borderId="49" xfId="4" applyNumberFormat="1" applyFont="1" applyFill="1" applyBorder="1" applyAlignment="1">
      <alignment horizontal="center" wrapText="1"/>
    </xf>
    <xf numFmtId="0" fontId="7" fillId="0" borderId="47" xfId="5" applyFont="1" applyFill="1" applyBorder="1" applyAlignment="1">
      <alignment horizontal="center" wrapText="1"/>
    </xf>
    <xf numFmtId="169" fontId="7" fillId="0" borderId="47" xfId="4" applyNumberFormat="1" applyFont="1" applyFill="1" applyBorder="1" applyAlignment="1">
      <alignment horizontal="center" wrapText="1"/>
    </xf>
    <xf numFmtId="0" fontId="26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0" fontId="26" fillId="0" borderId="48" xfId="5" applyFont="1" applyBorder="1" applyAlignment="1">
      <alignment horizontal="center"/>
    </xf>
    <xf numFmtId="169" fontId="7" fillId="0" borderId="48" xfId="4" applyNumberFormat="1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vertical="center" wrapText="1"/>
    </xf>
    <xf numFmtId="41" fontId="7" fillId="2" borderId="49" xfId="7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41" fontId="11" fillId="2" borderId="47" xfId="7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/>
    </xf>
    <xf numFmtId="3" fontId="7" fillId="2" borderId="48" xfId="0" applyNumberFormat="1" applyFont="1" applyFill="1" applyBorder="1" applyAlignment="1">
      <alignment horizontal="center"/>
    </xf>
    <xf numFmtId="41" fontId="7" fillId="2" borderId="48" xfId="7" applyFont="1" applyFill="1" applyBorder="1" applyAlignment="1">
      <alignment horizontal="center" vertical="center" wrapText="1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0" fontId="28" fillId="2" borderId="15" xfId="0" applyFont="1" applyFill="1" applyBorder="1" applyAlignment="1"/>
    <xf numFmtId="0" fontId="28" fillId="0" borderId="0" xfId="0" applyNumberFormat="1" applyFont="1" applyAlignment="1"/>
    <xf numFmtId="0" fontId="28" fillId="0" borderId="0" xfId="0" applyFont="1" applyAlignment="1"/>
    <xf numFmtId="0" fontId="28" fillId="2" borderId="1" xfId="0" applyFont="1" applyFill="1" applyBorder="1" applyAlignment="1"/>
    <xf numFmtId="0" fontId="20" fillId="2" borderId="54" xfId="0" applyFont="1" applyFill="1" applyBorder="1" applyAlignment="1"/>
    <xf numFmtId="0" fontId="20" fillId="2" borderId="55" xfId="0" applyFont="1" applyFill="1" applyBorder="1" applyAlignment="1">
      <alignment horizontal="left"/>
    </xf>
    <xf numFmtId="0" fontId="20" fillId="2" borderId="55" xfId="0" applyFont="1" applyFill="1" applyBorder="1" applyAlignment="1"/>
    <xf numFmtId="0" fontId="28" fillId="2" borderId="4" xfId="0" applyFont="1" applyFill="1" applyBorder="1" applyAlignment="1"/>
    <xf numFmtId="0" fontId="20" fillId="2" borderId="59" xfId="0" applyFont="1" applyFill="1" applyBorder="1" applyAlignment="1">
      <alignment vertical="center"/>
    </xf>
    <xf numFmtId="0" fontId="20" fillId="2" borderId="53" xfId="0" applyFont="1" applyFill="1" applyBorder="1" applyAlignment="1">
      <alignment vertical="center"/>
    </xf>
    <xf numFmtId="49" fontId="23" fillId="3" borderId="51" xfId="0" applyNumberFormat="1" applyFont="1" applyFill="1" applyBorder="1" applyAlignment="1">
      <alignment vertical="center"/>
    </xf>
    <xf numFmtId="0" fontId="23" fillId="3" borderId="51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vertical="center"/>
    </xf>
    <xf numFmtId="3" fontId="20" fillId="2" borderId="55" xfId="0" applyNumberFormat="1" applyFont="1" applyFill="1" applyBorder="1" applyAlignment="1"/>
    <xf numFmtId="0" fontId="20" fillId="2" borderId="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20" fillId="2" borderId="9" xfId="0" applyFont="1" applyFill="1" applyBorder="1" applyAlignment="1"/>
    <xf numFmtId="0" fontId="20" fillId="2" borderId="10" xfId="0" applyFont="1" applyFill="1" applyBorder="1" applyAlignment="1"/>
    <xf numFmtId="3" fontId="20" fillId="2" borderId="10" xfId="0" applyNumberFormat="1" applyFont="1" applyFill="1" applyBorder="1" applyAlignment="1"/>
    <xf numFmtId="49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/>
    </xf>
    <xf numFmtId="49" fontId="16" fillId="8" borderId="14" xfId="0" applyNumberFormat="1" applyFont="1" applyFill="1" applyBorder="1" applyAlignment="1">
      <alignment horizontal="center" vertical="center"/>
    </xf>
    <xf numFmtId="49" fontId="21" fillId="9" borderId="32" xfId="0" applyNumberFormat="1" applyFont="1" applyFill="1" applyBorder="1" applyAlignment="1">
      <alignment vertical="center"/>
    </xf>
    <xf numFmtId="0" fontId="16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6" xfId="0" applyNumberFormat="1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J11" sqref="J11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5.42578125" style="1" customWidth="1"/>
    <col min="4" max="4" width="8.140625" style="1" customWidth="1"/>
    <col min="5" max="5" width="14.42578125" style="1" customWidth="1"/>
    <col min="6" max="6" width="11.85546875" style="1" customWidth="1"/>
    <col min="7" max="7" width="14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18"/>
      <c r="C8" s="118"/>
      <c r="D8" s="2"/>
      <c r="E8" s="3"/>
      <c r="F8" s="3"/>
      <c r="G8" s="3"/>
    </row>
    <row r="9" spans="1:7" ht="12" customHeight="1">
      <c r="A9" s="36"/>
      <c r="B9" s="121" t="s">
        <v>0</v>
      </c>
      <c r="C9" s="122" t="s">
        <v>71</v>
      </c>
      <c r="D9" s="116"/>
      <c r="E9" s="186" t="s">
        <v>62</v>
      </c>
      <c r="F9" s="187"/>
      <c r="G9" s="5">
        <v>30000</v>
      </c>
    </row>
    <row r="10" spans="1:7" ht="15" customHeight="1">
      <c r="A10" s="36"/>
      <c r="B10" s="123" t="s">
        <v>1</v>
      </c>
      <c r="C10" s="124" t="s">
        <v>72</v>
      </c>
      <c r="D10" s="117"/>
      <c r="E10" s="184" t="s">
        <v>2</v>
      </c>
      <c r="F10" s="185"/>
      <c r="G10" s="6" t="s">
        <v>73</v>
      </c>
    </row>
    <row r="11" spans="1:7" ht="15" customHeight="1">
      <c r="A11" s="36"/>
      <c r="B11" s="123" t="s">
        <v>3</v>
      </c>
      <c r="C11" s="125" t="s">
        <v>99</v>
      </c>
      <c r="D11" s="117"/>
      <c r="E11" s="184" t="s">
        <v>65</v>
      </c>
      <c r="F11" s="185"/>
      <c r="G11" s="75">
        <v>200</v>
      </c>
    </row>
    <row r="12" spans="1:7" ht="15" customHeight="1">
      <c r="A12" s="36"/>
      <c r="B12" s="123" t="s">
        <v>4</v>
      </c>
      <c r="C12" s="126" t="s">
        <v>64</v>
      </c>
      <c r="D12" s="117"/>
      <c r="E12" s="8" t="s">
        <v>5</v>
      </c>
      <c r="F12" s="9"/>
      <c r="G12" s="10">
        <f>(G9*G11)</f>
        <v>6000000</v>
      </c>
    </row>
    <row r="13" spans="1:7" ht="15" customHeight="1">
      <c r="A13" s="36"/>
      <c r="B13" s="123" t="s">
        <v>6</v>
      </c>
      <c r="C13" s="125" t="s">
        <v>107</v>
      </c>
      <c r="D13" s="117"/>
      <c r="E13" s="184" t="s">
        <v>7</v>
      </c>
      <c r="F13" s="185"/>
      <c r="G13" s="6" t="s">
        <v>100</v>
      </c>
    </row>
    <row r="14" spans="1:7" ht="15" customHeight="1">
      <c r="A14" s="36"/>
      <c r="B14" s="123" t="s">
        <v>8</v>
      </c>
      <c r="C14" s="125" t="s">
        <v>107</v>
      </c>
      <c r="D14" s="117"/>
      <c r="E14" s="184" t="s">
        <v>9</v>
      </c>
      <c r="F14" s="185"/>
      <c r="G14" s="6" t="s">
        <v>73</v>
      </c>
    </row>
    <row r="15" spans="1:7" ht="24.75" customHeight="1">
      <c r="A15" s="36"/>
      <c r="B15" s="123" t="s">
        <v>10</v>
      </c>
      <c r="C15" s="127" t="s">
        <v>63</v>
      </c>
      <c r="D15" s="117"/>
      <c r="E15" s="188" t="s">
        <v>11</v>
      </c>
      <c r="F15" s="189"/>
      <c r="G15" s="7" t="s">
        <v>103</v>
      </c>
    </row>
    <row r="16" spans="1:7" ht="12" customHeight="1">
      <c r="A16" s="2"/>
      <c r="B16" s="119"/>
      <c r="C16" s="120"/>
      <c r="D16" s="100"/>
      <c r="E16" s="101"/>
      <c r="F16" s="101"/>
      <c r="G16" s="102"/>
    </row>
    <row r="17" spans="1:255" s="156" customFormat="1" ht="12" customHeight="1">
      <c r="A17" s="154"/>
      <c r="B17" s="190" t="s">
        <v>12</v>
      </c>
      <c r="C17" s="191"/>
      <c r="D17" s="191"/>
      <c r="E17" s="191"/>
      <c r="F17" s="191"/>
      <c r="G17" s="192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  <c r="IU17" s="155"/>
    </row>
    <row r="18" spans="1:255" s="156" customFormat="1" ht="12" customHeight="1">
      <c r="A18" s="157"/>
      <c r="B18" s="158"/>
      <c r="C18" s="159"/>
      <c r="D18" s="159"/>
      <c r="E18" s="159"/>
      <c r="F18" s="160"/>
      <c r="G18" s="160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  <c r="IR18" s="155"/>
      <c r="IS18" s="155"/>
      <c r="IT18" s="155"/>
      <c r="IU18" s="155"/>
    </row>
    <row r="19" spans="1:255" s="156" customFormat="1" ht="12" customHeight="1">
      <c r="A19" s="161"/>
      <c r="B19" s="103" t="s">
        <v>13</v>
      </c>
      <c r="C19" s="162"/>
      <c r="D19" s="163"/>
      <c r="E19" s="163"/>
      <c r="F19" s="163"/>
      <c r="G19" s="163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  <c r="FS19" s="155"/>
      <c r="FT19" s="155"/>
      <c r="FU19" s="155"/>
      <c r="FV19" s="155"/>
      <c r="FW19" s="155"/>
      <c r="FX19" s="155"/>
      <c r="FY19" s="155"/>
      <c r="FZ19" s="155"/>
      <c r="GA19" s="155"/>
      <c r="GB19" s="155"/>
      <c r="GC19" s="155"/>
      <c r="GD19" s="155"/>
      <c r="GE19" s="155"/>
      <c r="GF19" s="155"/>
      <c r="GG19" s="155"/>
      <c r="GH19" s="155"/>
      <c r="GI19" s="155"/>
      <c r="GJ19" s="155"/>
      <c r="GK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  <c r="HF19" s="155"/>
      <c r="HG19" s="155"/>
      <c r="HH19" s="155"/>
      <c r="HI19" s="155"/>
      <c r="HJ19" s="155"/>
      <c r="HK19" s="155"/>
      <c r="HL19" s="155"/>
      <c r="HM19" s="155"/>
      <c r="HN19" s="155"/>
      <c r="HO19" s="155"/>
      <c r="HP19" s="155"/>
      <c r="HQ19" s="155"/>
      <c r="HR19" s="155"/>
      <c r="HS19" s="155"/>
      <c r="HT19" s="155"/>
      <c r="HU19" s="155"/>
      <c r="HV19" s="155"/>
      <c r="HW19" s="155"/>
      <c r="HX19" s="155"/>
      <c r="HY19" s="155"/>
      <c r="HZ19" s="155"/>
      <c r="IA19" s="155"/>
      <c r="IB19" s="155"/>
      <c r="IC19" s="155"/>
      <c r="ID19" s="155"/>
      <c r="IE19" s="155"/>
      <c r="IF19" s="155"/>
      <c r="IG19" s="155"/>
      <c r="IH19" s="155"/>
      <c r="II19" s="155"/>
      <c r="IJ19" s="155"/>
      <c r="IK19" s="155"/>
      <c r="IL19" s="155"/>
      <c r="IM19" s="155"/>
      <c r="IN19" s="155"/>
      <c r="IO19" s="155"/>
      <c r="IP19" s="155"/>
      <c r="IQ19" s="155"/>
      <c r="IR19" s="155"/>
      <c r="IS19" s="155"/>
      <c r="IT19" s="155"/>
      <c r="IU19" s="155"/>
    </row>
    <row r="20" spans="1:255" s="156" customFormat="1" ht="24" customHeight="1">
      <c r="A20" s="154"/>
      <c r="B20" s="104" t="s">
        <v>14</v>
      </c>
      <c r="C20" s="104" t="s">
        <v>15</v>
      </c>
      <c r="D20" s="104" t="s">
        <v>16</v>
      </c>
      <c r="E20" s="104" t="s">
        <v>17</v>
      </c>
      <c r="F20" s="104" t="s">
        <v>18</v>
      </c>
      <c r="G20" s="104" t="s">
        <v>19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  <c r="HF20" s="155"/>
      <c r="HG20" s="155"/>
      <c r="HH20" s="155"/>
      <c r="HI20" s="155"/>
      <c r="HJ20" s="155"/>
      <c r="HK20" s="155"/>
      <c r="HL20" s="155"/>
      <c r="HM20" s="155"/>
      <c r="HN20" s="155"/>
      <c r="HO20" s="155"/>
      <c r="HP20" s="155"/>
      <c r="HQ20" s="155"/>
      <c r="HR20" s="155"/>
      <c r="HS20" s="155"/>
      <c r="HT20" s="155"/>
      <c r="HU20" s="155"/>
      <c r="HV20" s="155"/>
      <c r="HW20" s="155"/>
      <c r="HX20" s="155"/>
      <c r="HY20" s="155"/>
      <c r="HZ20" s="155"/>
      <c r="IA20" s="155"/>
      <c r="IB20" s="155"/>
      <c r="IC20" s="155"/>
      <c r="ID20" s="155"/>
      <c r="IE20" s="155"/>
      <c r="IF20" s="155"/>
      <c r="IG20" s="155"/>
      <c r="IH20" s="155"/>
      <c r="II20" s="155"/>
      <c r="IJ20" s="155"/>
      <c r="IK20" s="155"/>
      <c r="IL20" s="155"/>
      <c r="IM20" s="155"/>
      <c r="IN20" s="155"/>
      <c r="IO20" s="155"/>
      <c r="IP20" s="155"/>
      <c r="IQ20" s="155"/>
      <c r="IR20" s="155"/>
      <c r="IS20" s="155"/>
      <c r="IT20" s="155"/>
      <c r="IU20" s="155"/>
    </row>
    <row r="21" spans="1:255" ht="12.75" customHeight="1">
      <c r="A21" s="73"/>
      <c r="B21" s="85" t="s">
        <v>85</v>
      </c>
      <c r="C21" s="135" t="s">
        <v>20</v>
      </c>
      <c r="D21" s="135">
        <v>1</v>
      </c>
      <c r="E21" s="135" t="s">
        <v>69</v>
      </c>
      <c r="F21" s="136">
        <v>20000</v>
      </c>
      <c r="G21" s="136">
        <f>D21*F21</f>
        <v>20000</v>
      </c>
      <c r="H21" s="78"/>
    </row>
    <row r="22" spans="1:255" ht="12.75" customHeight="1">
      <c r="A22" s="36"/>
      <c r="B22" s="86" t="s">
        <v>86</v>
      </c>
      <c r="C22" s="137" t="s">
        <v>20</v>
      </c>
      <c r="D22" s="137">
        <v>1</v>
      </c>
      <c r="E22" s="137" t="s">
        <v>69</v>
      </c>
      <c r="F22" s="138">
        <v>20000</v>
      </c>
      <c r="G22" s="138">
        <f t="shared" ref="G22:G30" si="0">D22*F22</f>
        <v>20000</v>
      </c>
    </row>
    <row r="23" spans="1:255" ht="15">
      <c r="A23" s="36"/>
      <c r="B23" s="86" t="s">
        <v>87</v>
      </c>
      <c r="C23" s="137" t="s">
        <v>20</v>
      </c>
      <c r="D23" s="137">
        <v>10</v>
      </c>
      <c r="E23" s="137" t="s">
        <v>69</v>
      </c>
      <c r="F23" s="138">
        <v>20000</v>
      </c>
      <c r="G23" s="138">
        <f t="shared" si="0"/>
        <v>200000</v>
      </c>
      <c r="H23" s="78"/>
    </row>
    <row r="24" spans="1:255" ht="12.75" customHeight="1">
      <c r="A24" s="36"/>
      <c r="B24" s="87" t="s">
        <v>86</v>
      </c>
      <c r="C24" s="137" t="s">
        <v>20</v>
      </c>
      <c r="D24" s="139">
        <v>1</v>
      </c>
      <c r="E24" s="137" t="s">
        <v>69</v>
      </c>
      <c r="F24" s="138">
        <v>20000</v>
      </c>
      <c r="G24" s="138">
        <f t="shared" si="0"/>
        <v>20000</v>
      </c>
      <c r="H24" s="78"/>
    </row>
    <row r="25" spans="1:255" ht="12.75" customHeight="1">
      <c r="A25" s="73"/>
      <c r="B25" s="87" t="s">
        <v>88</v>
      </c>
      <c r="C25" s="137" t="s">
        <v>20</v>
      </c>
      <c r="D25" s="139">
        <v>1</v>
      </c>
      <c r="E25" s="137" t="s">
        <v>74</v>
      </c>
      <c r="F25" s="138">
        <v>20000</v>
      </c>
      <c r="G25" s="138">
        <f t="shared" si="0"/>
        <v>20000</v>
      </c>
      <c r="H25" s="78"/>
    </row>
    <row r="26" spans="1:255" ht="12.75" customHeight="1">
      <c r="A26" s="73"/>
      <c r="B26" s="87" t="s">
        <v>89</v>
      </c>
      <c r="C26" s="137" t="s">
        <v>20</v>
      </c>
      <c r="D26" s="139">
        <v>16</v>
      </c>
      <c r="E26" s="137" t="s">
        <v>74</v>
      </c>
      <c r="F26" s="138">
        <v>20000</v>
      </c>
      <c r="G26" s="138">
        <f t="shared" si="0"/>
        <v>320000</v>
      </c>
      <c r="H26" s="78"/>
    </row>
    <row r="27" spans="1:255" ht="12.75" customHeight="1">
      <c r="A27" s="73"/>
      <c r="B27" s="87" t="s">
        <v>90</v>
      </c>
      <c r="C27" s="137" t="s">
        <v>20</v>
      </c>
      <c r="D27" s="139">
        <v>3</v>
      </c>
      <c r="E27" s="137" t="s">
        <v>74</v>
      </c>
      <c r="F27" s="138">
        <v>20000</v>
      </c>
      <c r="G27" s="138">
        <f t="shared" si="0"/>
        <v>60000</v>
      </c>
      <c r="H27" s="78"/>
    </row>
    <row r="28" spans="1:255" ht="12.75" customHeight="1">
      <c r="A28" s="73"/>
      <c r="B28" s="87" t="s">
        <v>91</v>
      </c>
      <c r="C28" s="137" t="s">
        <v>20</v>
      </c>
      <c r="D28" s="139">
        <v>4</v>
      </c>
      <c r="E28" s="137" t="s">
        <v>74</v>
      </c>
      <c r="F28" s="138">
        <v>20000</v>
      </c>
      <c r="G28" s="138">
        <f t="shared" si="0"/>
        <v>80000</v>
      </c>
      <c r="H28" s="78"/>
    </row>
    <row r="29" spans="1:255" ht="12.75" customHeight="1">
      <c r="A29" s="73"/>
      <c r="B29" s="87" t="s">
        <v>92</v>
      </c>
      <c r="C29" s="137" t="s">
        <v>20</v>
      </c>
      <c r="D29" s="139">
        <v>3</v>
      </c>
      <c r="E29" s="137" t="s">
        <v>74</v>
      </c>
      <c r="F29" s="138">
        <v>20000</v>
      </c>
      <c r="G29" s="138">
        <f t="shared" si="0"/>
        <v>60000</v>
      </c>
      <c r="H29" s="78"/>
    </row>
    <row r="30" spans="1:255" ht="12.75" customHeight="1">
      <c r="A30" s="73"/>
      <c r="B30" s="105" t="s">
        <v>93</v>
      </c>
      <c r="C30" s="140" t="s">
        <v>20</v>
      </c>
      <c r="D30" s="141">
        <v>20</v>
      </c>
      <c r="E30" s="141" t="s">
        <v>73</v>
      </c>
      <c r="F30" s="142">
        <v>20000</v>
      </c>
      <c r="G30" s="142">
        <f t="shared" si="0"/>
        <v>400000</v>
      </c>
      <c r="H30" s="78"/>
    </row>
    <row r="31" spans="1:255" s="156" customFormat="1" ht="12.75" customHeight="1">
      <c r="A31" s="154"/>
      <c r="B31" s="164" t="s">
        <v>21</v>
      </c>
      <c r="C31" s="165"/>
      <c r="D31" s="165"/>
      <c r="E31" s="165"/>
      <c r="F31" s="166"/>
      <c r="G31" s="106">
        <f>SUM(G21:G30)</f>
        <v>1200000</v>
      </c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  <c r="IK31" s="155"/>
      <c r="IL31" s="155"/>
      <c r="IM31" s="155"/>
      <c r="IN31" s="155"/>
      <c r="IO31" s="155"/>
      <c r="IP31" s="155"/>
      <c r="IQ31" s="155"/>
      <c r="IR31" s="155"/>
      <c r="IS31" s="155"/>
      <c r="IT31" s="155"/>
      <c r="IU31" s="155"/>
    </row>
    <row r="32" spans="1:255" s="156" customFormat="1" ht="12" customHeight="1">
      <c r="A32" s="157"/>
      <c r="B32" s="158"/>
      <c r="C32" s="160"/>
      <c r="D32" s="160"/>
      <c r="E32" s="160"/>
      <c r="F32" s="167"/>
      <c r="G32" s="167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  <c r="GC32" s="155"/>
      <c r="GD32" s="155"/>
      <c r="GE32" s="155"/>
      <c r="GF32" s="155"/>
      <c r="GG32" s="155"/>
      <c r="GH32" s="155"/>
      <c r="GI32" s="155"/>
      <c r="GJ32" s="155"/>
      <c r="GK32" s="155"/>
      <c r="GL32" s="155"/>
      <c r="GM32" s="155"/>
      <c r="GN32" s="155"/>
      <c r="GO32" s="155"/>
      <c r="GP32" s="155"/>
      <c r="GQ32" s="155"/>
      <c r="GR32" s="155"/>
      <c r="GS32" s="155"/>
      <c r="GT32" s="155"/>
      <c r="GU32" s="155"/>
      <c r="GV32" s="155"/>
      <c r="GW32" s="155"/>
      <c r="GX32" s="155"/>
      <c r="GY32" s="155"/>
      <c r="GZ32" s="155"/>
      <c r="HA32" s="155"/>
      <c r="HB32" s="155"/>
      <c r="HC32" s="155"/>
      <c r="HD32" s="155"/>
      <c r="HE32" s="155"/>
      <c r="HF32" s="155"/>
      <c r="HG32" s="155"/>
      <c r="HH32" s="155"/>
      <c r="HI32" s="155"/>
      <c r="HJ32" s="155"/>
      <c r="HK32" s="155"/>
      <c r="HL32" s="155"/>
      <c r="HM32" s="155"/>
      <c r="HN32" s="155"/>
      <c r="HO32" s="155"/>
      <c r="HP32" s="155"/>
      <c r="HQ32" s="155"/>
      <c r="HR32" s="155"/>
      <c r="HS32" s="155"/>
      <c r="HT32" s="155"/>
      <c r="HU32" s="155"/>
      <c r="HV32" s="155"/>
      <c r="HW32" s="155"/>
      <c r="HX32" s="155"/>
      <c r="HY32" s="155"/>
      <c r="HZ32" s="155"/>
      <c r="IA32" s="155"/>
      <c r="IB32" s="155"/>
      <c r="IC32" s="155"/>
      <c r="ID32" s="155"/>
      <c r="IE32" s="155"/>
      <c r="IF32" s="155"/>
      <c r="IG32" s="155"/>
      <c r="IH32" s="155"/>
      <c r="II32" s="155"/>
      <c r="IJ32" s="155"/>
      <c r="IK32" s="155"/>
      <c r="IL32" s="155"/>
      <c r="IM32" s="155"/>
      <c r="IN32" s="155"/>
      <c r="IO32" s="155"/>
      <c r="IP32" s="155"/>
      <c r="IQ32" s="155"/>
      <c r="IR32" s="155"/>
      <c r="IS32" s="155"/>
      <c r="IT32" s="155"/>
      <c r="IU32" s="155"/>
    </row>
    <row r="33" spans="1:255" s="156" customFormat="1" ht="12" customHeight="1">
      <c r="A33" s="161"/>
      <c r="B33" s="12" t="s">
        <v>22</v>
      </c>
      <c r="C33" s="168"/>
      <c r="D33" s="169"/>
      <c r="E33" s="169"/>
      <c r="F33" s="170"/>
      <c r="G33" s="170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  <c r="FS33" s="155"/>
      <c r="FT33" s="155"/>
      <c r="FU33" s="155"/>
      <c r="FV33" s="155"/>
      <c r="FW33" s="155"/>
      <c r="FX33" s="155"/>
      <c r="FY33" s="155"/>
      <c r="FZ33" s="155"/>
      <c r="GA33" s="155"/>
      <c r="GB33" s="155"/>
      <c r="GC33" s="155"/>
      <c r="GD33" s="155"/>
      <c r="GE33" s="155"/>
      <c r="GF33" s="155"/>
      <c r="GG33" s="155"/>
      <c r="GH33" s="155"/>
      <c r="GI33" s="155"/>
      <c r="GJ33" s="155"/>
      <c r="GK33" s="155"/>
      <c r="GL33" s="155"/>
      <c r="GM33" s="155"/>
      <c r="GN33" s="155"/>
      <c r="GO33" s="155"/>
      <c r="GP33" s="155"/>
      <c r="GQ33" s="155"/>
      <c r="GR33" s="155"/>
      <c r="GS33" s="155"/>
      <c r="GT33" s="155"/>
      <c r="GU33" s="155"/>
      <c r="GV33" s="155"/>
      <c r="GW33" s="155"/>
      <c r="GX33" s="155"/>
      <c r="GY33" s="155"/>
      <c r="GZ33" s="155"/>
      <c r="HA33" s="155"/>
      <c r="HB33" s="155"/>
      <c r="HC33" s="155"/>
      <c r="HD33" s="155"/>
      <c r="HE33" s="155"/>
      <c r="HF33" s="155"/>
      <c r="HG33" s="155"/>
      <c r="HH33" s="155"/>
      <c r="HI33" s="155"/>
      <c r="HJ33" s="155"/>
      <c r="HK33" s="155"/>
      <c r="HL33" s="155"/>
      <c r="HM33" s="155"/>
      <c r="HN33" s="155"/>
      <c r="HO33" s="155"/>
      <c r="HP33" s="155"/>
      <c r="HQ33" s="155"/>
      <c r="HR33" s="155"/>
      <c r="HS33" s="155"/>
      <c r="HT33" s="155"/>
      <c r="HU33" s="155"/>
      <c r="HV33" s="155"/>
      <c r="HW33" s="155"/>
      <c r="HX33" s="155"/>
      <c r="HY33" s="155"/>
      <c r="HZ33" s="155"/>
      <c r="IA33" s="155"/>
      <c r="IB33" s="155"/>
      <c r="IC33" s="155"/>
      <c r="ID33" s="155"/>
      <c r="IE33" s="155"/>
      <c r="IF33" s="155"/>
      <c r="IG33" s="155"/>
      <c r="IH33" s="155"/>
      <c r="II33" s="155"/>
      <c r="IJ33" s="155"/>
      <c r="IK33" s="155"/>
      <c r="IL33" s="155"/>
      <c r="IM33" s="155"/>
      <c r="IN33" s="155"/>
      <c r="IO33" s="155"/>
      <c r="IP33" s="155"/>
      <c r="IQ33" s="155"/>
      <c r="IR33" s="155"/>
      <c r="IS33" s="155"/>
      <c r="IT33" s="155"/>
      <c r="IU33" s="155"/>
    </row>
    <row r="34" spans="1:255" s="156" customFormat="1" ht="24" customHeight="1">
      <c r="A34" s="161"/>
      <c r="B34" s="174" t="s">
        <v>14</v>
      </c>
      <c r="C34" s="175" t="s">
        <v>15</v>
      </c>
      <c r="D34" s="175" t="s">
        <v>16</v>
      </c>
      <c r="E34" s="174" t="s">
        <v>17</v>
      </c>
      <c r="F34" s="175" t="s">
        <v>18</v>
      </c>
      <c r="G34" s="174" t="s">
        <v>19</v>
      </c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55"/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55"/>
      <c r="FI34" s="155"/>
      <c r="FJ34" s="155"/>
      <c r="FK34" s="155"/>
      <c r="FL34" s="155"/>
      <c r="FM34" s="155"/>
      <c r="FN34" s="155"/>
      <c r="FO34" s="155"/>
      <c r="FP34" s="155"/>
      <c r="FQ34" s="155"/>
      <c r="FR34" s="155"/>
      <c r="FS34" s="155"/>
      <c r="FT34" s="155"/>
      <c r="FU34" s="155"/>
      <c r="FV34" s="155"/>
      <c r="FW34" s="155"/>
      <c r="FX34" s="155"/>
      <c r="FY34" s="155"/>
      <c r="FZ34" s="155"/>
      <c r="GA34" s="155"/>
      <c r="GB34" s="155"/>
      <c r="GC34" s="155"/>
      <c r="GD34" s="155"/>
      <c r="GE34" s="155"/>
      <c r="GF34" s="155"/>
      <c r="GG34" s="155"/>
      <c r="GH34" s="155"/>
      <c r="GI34" s="155"/>
      <c r="GJ34" s="155"/>
      <c r="GK34" s="155"/>
      <c r="GL34" s="155"/>
      <c r="GM34" s="155"/>
      <c r="GN34" s="155"/>
      <c r="GO34" s="155"/>
      <c r="GP34" s="155"/>
      <c r="GQ34" s="155"/>
      <c r="GR34" s="155"/>
      <c r="GS34" s="155"/>
      <c r="GT34" s="155"/>
      <c r="GU34" s="155"/>
      <c r="GV34" s="155"/>
      <c r="GW34" s="155"/>
      <c r="GX34" s="155"/>
      <c r="GY34" s="155"/>
      <c r="GZ34" s="155"/>
      <c r="HA34" s="155"/>
      <c r="HB34" s="155"/>
      <c r="HC34" s="155"/>
      <c r="HD34" s="155"/>
      <c r="HE34" s="155"/>
      <c r="HF34" s="155"/>
      <c r="HG34" s="155"/>
      <c r="HH34" s="155"/>
      <c r="HI34" s="155"/>
      <c r="HJ34" s="155"/>
      <c r="HK34" s="155"/>
      <c r="HL34" s="155"/>
      <c r="HM34" s="155"/>
      <c r="HN34" s="155"/>
      <c r="HO34" s="155"/>
      <c r="HP34" s="155"/>
      <c r="HQ34" s="155"/>
      <c r="HR34" s="155"/>
      <c r="HS34" s="155"/>
      <c r="HT34" s="155"/>
      <c r="HU34" s="155"/>
      <c r="HV34" s="155"/>
      <c r="HW34" s="155"/>
      <c r="HX34" s="155"/>
      <c r="HY34" s="155"/>
      <c r="HZ34" s="155"/>
      <c r="IA34" s="155"/>
      <c r="IB34" s="155"/>
      <c r="IC34" s="155"/>
      <c r="ID34" s="155"/>
      <c r="IE34" s="155"/>
      <c r="IF34" s="155"/>
      <c r="IG34" s="155"/>
      <c r="IH34" s="155"/>
      <c r="II34" s="155"/>
      <c r="IJ34" s="155"/>
      <c r="IK34" s="155"/>
      <c r="IL34" s="155"/>
      <c r="IM34" s="155"/>
      <c r="IN34" s="155"/>
      <c r="IO34" s="155"/>
      <c r="IP34" s="155"/>
      <c r="IQ34" s="155"/>
      <c r="IR34" s="155"/>
      <c r="IS34" s="155"/>
      <c r="IT34" s="155"/>
      <c r="IU34" s="155"/>
    </row>
    <row r="35" spans="1:255" s="156" customFormat="1" ht="12" customHeight="1">
      <c r="A35" s="161"/>
      <c r="B35" s="176"/>
      <c r="C35" s="177"/>
      <c r="D35" s="177"/>
      <c r="E35" s="177"/>
      <c r="F35" s="176"/>
      <c r="G35" s="176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5"/>
      <c r="EK35" s="155"/>
      <c r="EL35" s="155"/>
      <c r="EM35" s="155"/>
      <c r="EN35" s="155"/>
      <c r="EO35" s="155"/>
      <c r="EP35" s="155"/>
      <c r="EQ35" s="155"/>
      <c r="ER35" s="155"/>
      <c r="ES35" s="155"/>
      <c r="ET35" s="155"/>
      <c r="EU35" s="155"/>
      <c r="EV35" s="155"/>
      <c r="EW35" s="155"/>
      <c r="EX35" s="155"/>
      <c r="EY35" s="155"/>
      <c r="EZ35" s="155"/>
      <c r="FA35" s="155"/>
      <c r="FB35" s="155"/>
      <c r="FC35" s="155"/>
      <c r="FD35" s="155"/>
      <c r="FE35" s="155"/>
      <c r="FF35" s="155"/>
      <c r="FG35" s="155"/>
      <c r="FH35" s="155"/>
      <c r="FI35" s="155"/>
      <c r="FJ35" s="155"/>
      <c r="FK35" s="155"/>
      <c r="FL35" s="155"/>
      <c r="FM35" s="155"/>
      <c r="FN35" s="155"/>
      <c r="FO35" s="155"/>
      <c r="FP35" s="155"/>
      <c r="FQ35" s="155"/>
      <c r="FR35" s="155"/>
      <c r="FS35" s="155"/>
      <c r="FT35" s="155"/>
      <c r="FU35" s="155"/>
      <c r="FV35" s="155"/>
      <c r="FW35" s="155"/>
      <c r="FX35" s="155"/>
      <c r="FY35" s="155"/>
      <c r="FZ35" s="155"/>
      <c r="GA35" s="155"/>
      <c r="GB35" s="155"/>
      <c r="GC35" s="155"/>
      <c r="GD35" s="155"/>
      <c r="GE35" s="155"/>
      <c r="GF35" s="155"/>
      <c r="GG35" s="155"/>
      <c r="GH35" s="155"/>
      <c r="GI35" s="155"/>
      <c r="GJ35" s="155"/>
      <c r="GK35" s="155"/>
      <c r="GL35" s="155"/>
      <c r="GM35" s="155"/>
      <c r="GN35" s="155"/>
      <c r="GO35" s="155"/>
      <c r="GP35" s="155"/>
      <c r="GQ35" s="155"/>
      <c r="GR35" s="155"/>
      <c r="GS35" s="155"/>
      <c r="GT35" s="155"/>
      <c r="GU35" s="155"/>
      <c r="GV35" s="155"/>
      <c r="GW35" s="155"/>
      <c r="GX35" s="155"/>
      <c r="GY35" s="155"/>
      <c r="GZ35" s="155"/>
      <c r="HA35" s="155"/>
      <c r="HB35" s="155"/>
      <c r="HC35" s="155"/>
      <c r="HD35" s="155"/>
      <c r="HE35" s="155"/>
      <c r="HF35" s="155"/>
      <c r="HG35" s="155"/>
      <c r="HH35" s="155"/>
      <c r="HI35" s="155"/>
      <c r="HJ35" s="155"/>
      <c r="HK35" s="155"/>
      <c r="HL35" s="155"/>
      <c r="HM35" s="155"/>
      <c r="HN35" s="155"/>
      <c r="HO35" s="155"/>
      <c r="HP35" s="155"/>
      <c r="HQ35" s="155"/>
      <c r="HR35" s="155"/>
      <c r="HS35" s="155"/>
      <c r="HT35" s="155"/>
      <c r="HU35" s="155"/>
      <c r="HV35" s="155"/>
      <c r="HW35" s="155"/>
      <c r="HX35" s="155"/>
      <c r="HY35" s="155"/>
      <c r="HZ35" s="155"/>
      <c r="IA35" s="155"/>
      <c r="IB35" s="155"/>
      <c r="IC35" s="155"/>
      <c r="ID35" s="155"/>
      <c r="IE35" s="155"/>
      <c r="IF35" s="155"/>
      <c r="IG35" s="155"/>
      <c r="IH35" s="155"/>
      <c r="II35" s="155"/>
      <c r="IJ35" s="155"/>
      <c r="IK35" s="155"/>
      <c r="IL35" s="155"/>
      <c r="IM35" s="155"/>
      <c r="IN35" s="155"/>
      <c r="IO35" s="155"/>
      <c r="IP35" s="155"/>
      <c r="IQ35" s="155"/>
      <c r="IR35" s="155"/>
      <c r="IS35" s="155"/>
      <c r="IT35" s="155"/>
      <c r="IU35" s="155"/>
    </row>
    <row r="36" spans="1:255" s="156" customFormat="1" ht="12" customHeight="1">
      <c r="A36" s="161"/>
      <c r="B36" s="178" t="s">
        <v>23</v>
      </c>
      <c r="C36" s="179"/>
      <c r="D36" s="179"/>
      <c r="E36" s="179"/>
      <c r="F36" s="180"/>
      <c r="G36" s="180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5"/>
      <c r="GD36" s="155"/>
      <c r="GE36" s="155"/>
      <c r="GF36" s="155"/>
      <c r="GG36" s="155"/>
      <c r="GH36" s="155"/>
      <c r="GI36" s="155"/>
      <c r="GJ36" s="155"/>
      <c r="GK36" s="155"/>
      <c r="GL36" s="155"/>
      <c r="GM36" s="155"/>
      <c r="GN36" s="155"/>
      <c r="GO36" s="155"/>
      <c r="GP36" s="155"/>
      <c r="GQ36" s="155"/>
      <c r="GR36" s="155"/>
      <c r="GS36" s="155"/>
      <c r="GT36" s="155"/>
      <c r="GU36" s="155"/>
      <c r="GV36" s="155"/>
      <c r="GW36" s="155"/>
      <c r="GX36" s="155"/>
      <c r="GY36" s="155"/>
      <c r="GZ36" s="155"/>
      <c r="HA36" s="155"/>
      <c r="HB36" s="155"/>
      <c r="HC36" s="155"/>
      <c r="HD36" s="155"/>
      <c r="HE36" s="155"/>
      <c r="HF36" s="155"/>
      <c r="HG36" s="155"/>
      <c r="HH36" s="155"/>
      <c r="HI36" s="155"/>
      <c r="HJ36" s="155"/>
      <c r="HK36" s="155"/>
      <c r="HL36" s="155"/>
      <c r="HM36" s="155"/>
      <c r="HN36" s="155"/>
      <c r="HO36" s="155"/>
      <c r="HP36" s="155"/>
      <c r="HQ36" s="155"/>
      <c r="HR36" s="155"/>
      <c r="HS36" s="155"/>
      <c r="HT36" s="155"/>
      <c r="HU36" s="155"/>
      <c r="HV36" s="155"/>
      <c r="HW36" s="155"/>
      <c r="HX36" s="155"/>
      <c r="HY36" s="155"/>
      <c r="HZ36" s="155"/>
      <c r="IA36" s="155"/>
      <c r="IB36" s="155"/>
      <c r="IC36" s="155"/>
      <c r="ID36" s="155"/>
      <c r="IE36" s="155"/>
      <c r="IF36" s="155"/>
      <c r="IG36" s="155"/>
      <c r="IH36" s="155"/>
      <c r="II36" s="155"/>
      <c r="IJ36" s="155"/>
      <c r="IK36" s="155"/>
      <c r="IL36" s="155"/>
      <c r="IM36" s="155"/>
      <c r="IN36" s="155"/>
      <c r="IO36" s="155"/>
      <c r="IP36" s="155"/>
      <c r="IQ36" s="155"/>
      <c r="IR36" s="155"/>
      <c r="IS36" s="155"/>
      <c r="IT36" s="155"/>
      <c r="IU36" s="155"/>
    </row>
    <row r="37" spans="1:255" s="156" customFormat="1" ht="12" customHeight="1">
      <c r="A37" s="157"/>
      <c r="B37" s="171"/>
      <c r="C37" s="172"/>
      <c r="D37" s="172"/>
      <c r="E37" s="172"/>
      <c r="F37" s="173"/>
      <c r="G37" s="173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5"/>
      <c r="FU37" s="155"/>
      <c r="FV37" s="155"/>
      <c r="FW37" s="155"/>
      <c r="FX37" s="155"/>
      <c r="FY37" s="155"/>
      <c r="FZ37" s="155"/>
      <c r="GA37" s="155"/>
      <c r="GB37" s="155"/>
      <c r="GC37" s="155"/>
      <c r="GD37" s="155"/>
      <c r="GE37" s="155"/>
      <c r="GF37" s="155"/>
      <c r="GG37" s="155"/>
      <c r="GH37" s="155"/>
      <c r="GI37" s="155"/>
      <c r="GJ37" s="155"/>
      <c r="GK37" s="155"/>
      <c r="GL37" s="155"/>
      <c r="GM37" s="155"/>
      <c r="GN37" s="155"/>
      <c r="GO37" s="155"/>
      <c r="GP37" s="155"/>
      <c r="GQ37" s="155"/>
      <c r="GR37" s="155"/>
      <c r="GS37" s="155"/>
      <c r="GT37" s="155"/>
      <c r="GU37" s="155"/>
      <c r="GV37" s="155"/>
      <c r="GW37" s="155"/>
      <c r="GX37" s="155"/>
      <c r="GY37" s="155"/>
      <c r="GZ37" s="155"/>
      <c r="HA37" s="155"/>
      <c r="HB37" s="155"/>
      <c r="HC37" s="155"/>
      <c r="HD37" s="155"/>
      <c r="HE37" s="155"/>
      <c r="HF37" s="155"/>
      <c r="HG37" s="155"/>
      <c r="HH37" s="155"/>
      <c r="HI37" s="155"/>
      <c r="HJ37" s="155"/>
      <c r="HK37" s="155"/>
      <c r="HL37" s="155"/>
      <c r="HM37" s="155"/>
      <c r="HN37" s="155"/>
      <c r="HO37" s="155"/>
      <c r="HP37" s="155"/>
      <c r="HQ37" s="155"/>
      <c r="HR37" s="155"/>
      <c r="HS37" s="155"/>
      <c r="HT37" s="155"/>
      <c r="HU37" s="155"/>
      <c r="HV37" s="155"/>
      <c r="HW37" s="155"/>
      <c r="HX37" s="155"/>
      <c r="HY37" s="155"/>
      <c r="HZ37" s="155"/>
      <c r="IA37" s="155"/>
      <c r="IB37" s="155"/>
      <c r="IC37" s="155"/>
      <c r="ID37" s="155"/>
      <c r="IE37" s="155"/>
      <c r="IF37" s="155"/>
      <c r="IG37" s="155"/>
      <c r="IH37" s="155"/>
      <c r="II37" s="155"/>
      <c r="IJ37" s="155"/>
      <c r="IK37" s="155"/>
      <c r="IL37" s="155"/>
      <c r="IM37" s="155"/>
      <c r="IN37" s="155"/>
      <c r="IO37" s="155"/>
      <c r="IP37" s="155"/>
      <c r="IQ37" s="155"/>
      <c r="IR37" s="155"/>
      <c r="IS37" s="155"/>
      <c r="IT37" s="155"/>
      <c r="IU37" s="155"/>
    </row>
    <row r="38" spans="1:255" s="156" customFormat="1" ht="12" customHeight="1">
      <c r="A38" s="161"/>
      <c r="B38" s="12" t="s">
        <v>24</v>
      </c>
      <c r="C38" s="168"/>
      <c r="D38" s="169"/>
      <c r="E38" s="169"/>
      <c r="F38" s="170"/>
      <c r="G38" s="170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  <c r="FS38" s="155"/>
      <c r="FT38" s="155"/>
      <c r="FU38" s="155"/>
      <c r="FV38" s="155"/>
      <c r="FW38" s="155"/>
      <c r="FX38" s="155"/>
      <c r="FY38" s="155"/>
      <c r="FZ38" s="155"/>
      <c r="GA38" s="155"/>
      <c r="GB38" s="155"/>
      <c r="GC38" s="155"/>
      <c r="GD38" s="155"/>
      <c r="GE38" s="155"/>
      <c r="GF38" s="155"/>
      <c r="GG38" s="155"/>
      <c r="GH38" s="155"/>
      <c r="GI38" s="155"/>
      <c r="GJ38" s="155"/>
      <c r="GK38" s="155"/>
      <c r="GL38" s="155"/>
      <c r="GM38" s="155"/>
      <c r="GN38" s="155"/>
      <c r="GO38" s="155"/>
      <c r="GP38" s="155"/>
      <c r="GQ38" s="155"/>
      <c r="GR38" s="155"/>
      <c r="GS38" s="155"/>
      <c r="GT38" s="155"/>
      <c r="GU38" s="155"/>
      <c r="GV38" s="155"/>
      <c r="GW38" s="155"/>
      <c r="GX38" s="155"/>
      <c r="GY38" s="155"/>
      <c r="GZ38" s="155"/>
      <c r="HA38" s="155"/>
      <c r="HB38" s="155"/>
      <c r="HC38" s="155"/>
      <c r="HD38" s="155"/>
      <c r="HE38" s="155"/>
      <c r="HF38" s="155"/>
      <c r="HG38" s="155"/>
      <c r="HH38" s="155"/>
      <c r="HI38" s="155"/>
      <c r="HJ38" s="155"/>
      <c r="HK38" s="155"/>
      <c r="HL38" s="155"/>
      <c r="HM38" s="155"/>
      <c r="HN38" s="155"/>
      <c r="HO38" s="155"/>
      <c r="HP38" s="155"/>
      <c r="HQ38" s="155"/>
      <c r="HR38" s="155"/>
      <c r="HS38" s="155"/>
      <c r="HT38" s="155"/>
      <c r="HU38" s="155"/>
      <c r="HV38" s="155"/>
      <c r="HW38" s="155"/>
      <c r="HX38" s="155"/>
      <c r="HY38" s="155"/>
      <c r="HZ38" s="155"/>
      <c r="IA38" s="155"/>
      <c r="IB38" s="155"/>
      <c r="IC38" s="155"/>
      <c r="ID38" s="155"/>
      <c r="IE38" s="155"/>
      <c r="IF38" s="155"/>
      <c r="IG38" s="155"/>
      <c r="IH38" s="155"/>
      <c r="II38" s="155"/>
      <c r="IJ38" s="155"/>
      <c r="IK38" s="155"/>
      <c r="IL38" s="155"/>
      <c r="IM38" s="155"/>
      <c r="IN38" s="155"/>
      <c r="IO38" s="155"/>
      <c r="IP38" s="155"/>
      <c r="IQ38" s="155"/>
      <c r="IR38" s="155"/>
      <c r="IS38" s="155"/>
      <c r="IT38" s="155"/>
      <c r="IU38" s="155"/>
    </row>
    <row r="39" spans="1:255" s="156" customFormat="1" ht="24" customHeight="1">
      <c r="A39" s="161"/>
      <c r="B39" s="16" t="s">
        <v>14</v>
      </c>
      <c r="C39" s="16" t="s">
        <v>15</v>
      </c>
      <c r="D39" s="16" t="s">
        <v>16</v>
      </c>
      <c r="E39" s="16" t="s">
        <v>17</v>
      </c>
      <c r="F39" s="17" t="s">
        <v>18</v>
      </c>
      <c r="G39" s="16" t="s">
        <v>19</v>
      </c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55"/>
      <c r="FL39" s="155"/>
      <c r="FM39" s="155"/>
      <c r="FN39" s="155"/>
      <c r="FO39" s="155"/>
      <c r="FP39" s="155"/>
      <c r="FQ39" s="155"/>
      <c r="FR39" s="155"/>
      <c r="FS39" s="155"/>
      <c r="FT39" s="155"/>
      <c r="FU39" s="155"/>
      <c r="FV39" s="155"/>
      <c r="FW39" s="155"/>
      <c r="FX39" s="155"/>
      <c r="FY39" s="155"/>
      <c r="FZ39" s="155"/>
      <c r="GA39" s="155"/>
      <c r="GB39" s="155"/>
      <c r="GC39" s="155"/>
      <c r="GD39" s="155"/>
      <c r="GE39" s="155"/>
      <c r="GF39" s="155"/>
      <c r="GG39" s="155"/>
      <c r="GH39" s="155"/>
      <c r="GI39" s="155"/>
      <c r="GJ39" s="155"/>
      <c r="GK39" s="155"/>
      <c r="GL39" s="155"/>
      <c r="GM39" s="155"/>
      <c r="GN39" s="155"/>
      <c r="GO39" s="155"/>
      <c r="GP39" s="155"/>
      <c r="GQ39" s="155"/>
      <c r="GR39" s="155"/>
      <c r="GS39" s="155"/>
      <c r="GT39" s="155"/>
      <c r="GU39" s="155"/>
      <c r="GV39" s="155"/>
      <c r="GW39" s="155"/>
      <c r="GX39" s="155"/>
      <c r="GY39" s="155"/>
      <c r="GZ39" s="155"/>
      <c r="HA39" s="155"/>
      <c r="HB39" s="155"/>
      <c r="HC39" s="155"/>
      <c r="HD39" s="155"/>
      <c r="HE39" s="155"/>
      <c r="HF39" s="155"/>
      <c r="HG39" s="155"/>
      <c r="HH39" s="155"/>
      <c r="HI39" s="155"/>
      <c r="HJ39" s="155"/>
      <c r="HK39" s="155"/>
      <c r="HL39" s="155"/>
      <c r="HM39" s="155"/>
      <c r="HN39" s="155"/>
      <c r="HO39" s="155"/>
      <c r="HP39" s="155"/>
      <c r="HQ39" s="155"/>
      <c r="HR39" s="155"/>
      <c r="HS39" s="155"/>
      <c r="HT39" s="155"/>
      <c r="HU39" s="155"/>
      <c r="HV39" s="155"/>
      <c r="HW39" s="155"/>
      <c r="HX39" s="155"/>
      <c r="HY39" s="155"/>
      <c r="HZ39" s="155"/>
      <c r="IA39" s="155"/>
      <c r="IB39" s="155"/>
      <c r="IC39" s="155"/>
      <c r="ID39" s="155"/>
      <c r="IE39" s="155"/>
      <c r="IF39" s="155"/>
      <c r="IG39" s="155"/>
      <c r="IH39" s="155"/>
      <c r="II39" s="155"/>
      <c r="IJ39" s="155"/>
      <c r="IK39" s="155"/>
      <c r="IL39" s="155"/>
      <c r="IM39" s="155"/>
      <c r="IN39" s="155"/>
      <c r="IO39" s="155"/>
      <c r="IP39" s="155"/>
      <c r="IQ39" s="155"/>
      <c r="IR39" s="155"/>
      <c r="IS39" s="155"/>
      <c r="IT39" s="155"/>
      <c r="IU39" s="155"/>
    </row>
    <row r="40" spans="1:255" ht="12.75" customHeight="1">
      <c r="A40" s="36"/>
      <c r="B40" s="107" t="s">
        <v>94</v>
      </c>
      <c r="C40" s="108" t="s">
        <v>61</v>
      </c>
      <c r="D40" s="109">
        <v>0.4</v>
      </c>
      <c r="E40" s="152" t="s">
        <v>101</v>
      </c>
      <c r="F40" s="110">
        <v>125000</v>
      </c>
      <c r="G40" s="110">
        <f>D40*F40</f>
        <v>50000</v>
      </c>
    </row>
    <row r="41" spans="1:255" ht="12.75" customHeight="1">
      <c r="A41" s="36"/>
      <c r="B41" s="88" t="s">
        <v>95</v>
      </c>
      <c r="C41" s="89" t="s">
        <v>61</v>
      </c>
      <c r="D41" s="90">
        <v>1.2</v>
      </c>
      <c r="E41" s="153" t="s">
        <v>101</v>
      </c>
      <c r="F41" s="84">
        <v>125000</v>
      </c>
      <c r="G41" s="84">
        <f t="shared" ref="G41:G46" si="1">D41*F41</f>
        <v>150000</v>
      </c>
    </row>
    <row r="42" spans="1:255" ht="12.75" customHeight="1">
      <c r="A42" s="36"/>
      <c r="B42" s="88" t="s">
        <v>88</v>
      </c>
      <c r="C42" s="89" t="s">
        <v>61</v>
      </c>
      <c r="D42" s="90">
        <v>0.125</v>
      </c>
      <c r="E42" s="153" t="s">
        <v>102</v>
      </c>
      <c r="F42" s="91">
        <v>125000</v>
      </c>
      <c r="G42" s="84">
        <f t="shared" si="1"/>
        <v>15625</v>
      </c>
    </row>
    <row r="43" spans="1:255" ht="12.75" customHeight="1">
      <c r="A43" s="36"/>
      <c r="B43" s="88" t="s">
        <v>95</v>
      </c>
      <c r="C43" s="89" t="s">
        <v>61</v>
      </c>
      <c r="D43" s="90">
        <v>0.2</v>
      </c>
      <c r="E43" s="153" t="s">
        <v>74</v>
      </c>
      <c r="F43" s="84">
        <v>125000</v>
      </c>
      <c r="G43" s="84">
        <f t="shared" si="1"/>
        <v>25000</v>
      </c>
    </row>
    <row r="44" spans="1:255" ht="12.75" customHeight="1">
      <c r="A44" s="36"/>
      <c r="B44" s="88" t="s">
        <v>96</v>
      </c>
      <c r="C44" s="89" t="s">
        <v>61</v>
      </c>
      <c r="D44" s="90">
        <v>0.2</v>
      </c>
      <c r="E44" s="153" t="s">
        <v>66</v>
      </c>
      <c r="F44" s="84">
        <v>125000</v>
      </c>
      <c r="G44" s="84">
        <f t="shared" si="1"/>
        <v>25000</v>
      </c>
    </row>
    <row r="45" spans="1:255" ht="12.75" customHeight="1">
      <c r="A45" s="36"/>
      <c r="B45" s="88" t="s">
        <v>97</v>
      </c>
      <c r="C45" s="89" t="s">
        <v>61</v>
      </c>
      <c r="D45" s="90">
        <v>0.2</v>
      </c>
      <c r="E45" s="153" t="s">
        <v>66</v>
      </c>
      <c r="F45" s="84">
        <v>125000</v>
      </c>
      <c r="G45" s="84">
        <f t="shared" si="1"/>
        <v>25000</v>
      </c>
    </row>
    <row r="46" spans="1:255" ht="12.75" customHeight="1">
      <c r="A46" s="36"/>
      <c r="B46" s="113" t="s">
        <v>98</v>
      </c>
      <c r="C46" s="114" t="s">
        <v>61</v>
      </c>
      <c r="D46" s="115">
        <v>0.3</v>
      </c>
      <c r="E46" s="114" t="s">
        <v>70</v>
      </c>
      <c r="F46" s="111">
        <v>125000</v>
      </c>
      <c r="G46" s="111">
        <f t="shared" si="1"/>
        <v>37500</v>
      </c>
    </row>
    <row r="47" spans="1:255" ht="12.75" customHeight="1">
      <c r="A47" s="4"/>
      <c r="B47" s="21" t="s">
        <v>25</v>
      </c>
      <c r="C47" s="22"/>
      <c r="D47" s="22"/>
      <c r="E47" s="22"/>
      <c r="F47" s="23"/>
      <c r="G47" s="76">
        <f>SUM(G40:G46)</f>
        <v>328125</v>
      </c>
    </row>
    <row r="48" spans="1:255" ht="12" customHeight="1">
      <c r="A48" s="2"/>
      <c r="B48" s="18"/>
      <c r="C48" s="19"/>
      <c r="D48" s="19"/>
      <c r="E48" s="19"/>
      <c r="F48" s="20"/>
      <c r="G48" s="20"/>
    </row>
    <row r="49" spans="1:11" ht="12" customHeight="1">
      <c r="A49" s="4"/>
      <c r="B49" s="12" t="s">
        <v>26</v>
      </c>
      <c r="C49" s="13"/>
      <c r="D49" s="14"/>
      <c r="E49" s="14"/>
      <c r="F49" s="15"/>
      <c r="G49" s="15"/>
    </row>
    <row r="50" spans="1:11" ht="24" customHeight="1">
      <c r="A50" s="4"/>
      <c r="B50" s="17" t="s">
        <v>27</v>
      </c>
      <c r="C50" s="17" t="s">
        <v>28</v>
      </c>
      <c r="D50" s="17" t="s">
        <v>29</v>
      </c>
      <c r="E50" s="17" t="s">
        <v>17</v>
      </c>
      <c r="F50" s="17" t="s">
        <v>18</v>
      </c>
      <c r="G50" s="17" t="s">
        <v>19</v>
      </c>
      <c r="K50" s="72"/>
    </row>
    <row r="51" spans="1:11" ht="12.75" customHeight="1">
      <c r="A51" s="36"/>
      <c r="B51" s="112" t="s">
        <v>58</v>
      </c>
      <c r="C51" s="108" t="s">
        <v>58</v>
      </c>
      <c r="D51" s="108">
        <v>30000</v>
      </c>
      <c r="E51" s="108" t="s">
        <v>75</v>
      </c>
      <c r="F51" s="143">
        <v>25</v>
      </c>
      <c r="G51" s="144">
        <f>D51*F51</f>
        <v>750000</v>
      </c>
      <c r="K51" s="72"/>
    </row>
    <row r="52" spans="1:11" ht="12.75" customHeight="1">
      <c r="A52" s="36"/>
      <c r="B52" s="92" t="s">
        <v>84</v>
      </c>
      <c r="C52" s="89"/>
      <c r="D52" s="89"/>
      <c r="E52" s="89"/>
      <c r="F52" s="145"/>
      <c r="G52" s="146"/>
      <c r="K52" s="72"/>
    </row>
    <row r="53" spans="1:11" ht="12.75" customHeight="1">
      <c r="A53" s="36"/>
      <c r="B53" s="88" t="s">
        <v>60</v>
      </c>
      <c r="C53" s="89" t="s">
        <v>57</v>
      </c>
      <c r="D53" s="89">
        <v>300</v>
      </c>
      <c r="E53" s="89" t="s">
        <v>79</v>
      </c>
      <c r="F53" s="147">
        <v>392</v>
      </c>
      <c r="G53" s="148">
        <f>D53*F53</f>
        <v>117600</v>
      </c>
      <c r="K53" s="72"/>
    </row>
    <row r="54" spans="1:11" ht="12.75" customHeight="1">
      <c r="A54" s="36"/>
      <c r="B54" s="88" t="s">
        <v>76</v>
      </c>
      <c r="C54" s="89" t="s">
        <v>57</v>
      </c>
      <c r="D54" s="89">
        <v>400</v>
      </c>
      <c r="E54" s="89" t="s">
        <v>101</v>
      </c>
      <c r="F54" s="147">
        <v>500</v>
      </c>
      <c r="G54" s="148">
        <f t="shared" ref="G54:G62" si="2">D54*F54</f>
        <v>200000</v>
      </c>
      <c r="K54" s="72"/>
    </row>
    <row r="55" spans="1:11" ht="12.75" customHeight="1">
      <c r="A55" s="36"/>
      <c r="B55" s="92" t="s">
        <v>59</v>
      </c>
      <c r="C55" s="89"/>
      <c r="D55" s="89"/>
      <c r="E55" s="89"/>
      <c r="F55" s="145"/>
      <c r="G55" s="148"/>
      <c r="K55" s="72"/>
    </row>
    <row r="56" spans="1:11" ht="12.75" customHeight="1">
      <c r="A56" s="36"/>
      <c r="B56" s="88" t="s">
        <v>77</v>
      </c>
      <c r="C56" s="89" t="s">
        <v>57</v>
      </c>
      <c r="D56" s="89">
        <v>1</v>
      </c>
      <c r="E56" s="89" t="s">
        <v>66</v>
      </c>
      <c r="F56" s="149">
        <v>57000</v>
      </c>
      <c r="G56" s="148">
        <f t="shared" si="2"/>
        <v>57000</v>
      </c>
    </row>
    <row r="57" spans="1:11" ht="12.75" customHeight="1">
      <c r="A57" s="36"/>
      <c r="B57" s="88" t="s">
        <v>67</v>
      </c>
      <c r="C57" s="89" t="s">
        <v>78</v>
      </c>
      <c r="D57" s="89">
        <v>1.5</v>
      </c>
      <c r="E57" s="89" t="s">
        <v>79</v>
      </c>
      <c r="F57" s="149">
        <v>42000</v>
      </c>
      <c r="G57" s="148">
        <f t="shared" si="2"/>
        <v>63000</v>
      </c>
    </row>
    <row r="58" spans="1:11" ht="12.75" customHeight="1">
      <c r="A58" s="36"/>
      <c r="B58" s="92" t="s">
        <v>68</v>
      </c>
      <c r="C58" s="89"/>
      <c r="D58" s="89"/>
      <c r="E58" s="89"/>
      <c r="F58" s="149"/>
      <c r="G58" s="148"/>
    </row>
    <row r="59" spans="1:11" ht="12.75" customHeight="1">
      <c r="A59" s="36"/>
      <c r="B59" s="88" t="s">
        <v>80</v>
      </c>
      <c r="C59" s="89" t="s">
        <v>57</v>
      </c>
      <c r="D59" s="89">
        <v>3</v>
      </c>
      <c r="E59" s="89" t="s">
        <v>79</v>
      </c>
      <c r="F59" s="149">
        <v>8500</v>
      </c>
      <c r="G59" s="148">
        <f t="shared" si="2"/>
        <v>25500</v>
      </c>
    </row>
    <row r="60" spans="1:11" ht="12.75" customHeight="1">
      <c r="A60" s="36"/>
      <c r="B60" s="92" t="s">
        <v>83</v>
      </c>
      <c r="C60" s="89"/>
      <c r="D60" s="89"/>
      <c r="E60" s="89"/>
      <c r="F60" s="149"/>
      <c r="G60" s="148"/>
    </row>
    <row r="61" spans="1:11" ht="12.75" customHeight="1">
      <c r="A61" s="36"/>
      <c r="B61" s="88" t="s">
        <v>81</v>
      </c>
      <c r="C61" s="89" t="s">
        <v>78</v>
      </c>
      <c r="D61" s="89">
        <v>1</v>
      </c>
      <c r="E61" s="89" t="s">
        <v>66</v>
      </c>
      <c r="F61" s="149">
        <v>18000</v>
      </c>
      <c r="G61" s="148">
        <f t="shared" si="2"/>
        <v>18000</v>
      </c>
    </row>
    <row r="62" spans="1:11" ht="12.75" customHeight="1">
      <c r="A62" s="36"/>
      <c r="B62" s="113" t="s">
        <v>82</v>
      </c>
      <c r="C62" s="114" t="s">
        <v>78</v>
      </c>
      <c r="D62" s="114">
        <v>4</v>
      </c>
      <c r="E62" s="114" t="s">
        <v>66</v>
      </c>
      <c r="F62" s="150">
        <v>15000</v>
      </c>
      <c r="G62" s="151">
        <f t="shared" si="2"/>
        <v>60000</v>
      </c>
    </row>
    <row r="63" spans="1:11" ht="13.5" customHeight="1">
      <c r="A63" s="4"/>
      <c r="B63" s="74" t="s">
        <v>30</v>
      </c>
      <c r="C63" s="24"/>
      <c r="D63" s="24"/>
      <c r="E63" s="24"/>
      <c r="F63" s="25"/>
      <c r="G63" s="77">
        <f>SUM(G51:G62)</f>
        <v>1291100</v>
      </c>
    </row>
    <row r="64" spans="1:11" ht="12" customHeight="1">
      <c r="A64" s="2"/>
      <c r="B64" s="18"/>
      <c r="C64" s="19"/>
      <c r="D64" s="19"/>
      <c r="E64" s="26"/>
      <c r="F64" s="20"/>
      <c r="G64" s="20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6" t="s">
        <v>32</v>
      </c>
      <c r="C66" s="17" t="s">
        <v>28</v>
      </c>
      <c r="D66" s="17" t="s">
        <v>29</v>
      </c>
      <c r="E66" s="16" t="s">
        <v>17</v>
      </c>
      <c r="F66" s="17" t="s">
        <v>18</v>
      </c>
      <c r="G66" s="16" t="s">
        <v>19</v>
      </c>
    </row>
    <row r="67" spans="1:7" ht="12.75" customHeight="1">
      <c r="A67" s="11"/>
      <c r="B67" s="128"/>
      <c r="C67" s="129"/>
      <c r="D67" s="130"/>
      <c r="E67" s="131"/>
      <c r="F67" s="132"/>
      <c r="G67" s="130"/>
    </row>
    <row r="68" spans="1:7" ht="13.5" customHeight="1">
      <c r="A68" s="4"/>
      <c r="B68" s="133" t="s">
        <v>33</v>
      </c>
      <c r="C68" s="24"/>
      <c r="D68" s="24"/>
      <c r="E68" s="24"/>
      <c r="F68" s="25"/>
      <c r="G68" s="134"/>
    </row>
    <row r="69" spans="1:7" ht="12" customHeight="1">
      <c r="A69" s="2"/>
      <c r="B69" s="39"/>
      <c r="C69" s="39"/>
      <c r="D69" s="39"/>
      <c r="E69" s="39"/>
      <c r="F69" s="40"/>
      <c r="G69" s="40"/>
    </row>
    <row r="70" spans="1:7" ht="12" customHeight="1">
      <c r="A70" s="36"/>
      <c r="B70" s="41" t="s">
        <v>34</v>
      </c>
      <c r="C70" s="42"/>
      <c r="D70" s="42"/>
      <c r="E70" s="42"/>
      <c r="F70" s="42"/>
      <c r="G70" s="79">
        <f>G31+G47+G63+G68</f>
        <v>2819225</v>
      </c>
    </row>
    <row r="71" spans="1:7" ht="12" customHeight="1">
      <c r="A71" s="36"/>
      <c r="B71" s="43" t="s">
        <v>35</v>
      </c>
      <c r="C71" s="28"/>
      <c r="D71" s="28"/>
      <c r="E71" s="28"/>
      <c r="F71" s="28"/>
      <c r="G71" s="80">
        <f>G70*0.05</f>
        <v>140961.25</v>
      </c>
    </row>
    <row r="72" spans="1:7" ht="12" customHeight="1">
      <c r="A72" s="36"/>
      <c r="B72" s="44" t="s">
        <v>36</v>
      </c>
      <c r="C72" s="27"/>
      <c r="D72" s="27"/>
      <c r="E72" s="27"/>
      <c r="F72" s="27"/>
      <c r="G72" s="81">
        <f>G71+G70</f>
        <v>2960186.25</v>
      </c>
    </row>
    <row r="73" spans="1:7" ht="12" customHeight="1">
      <c r="A73" s="36"/>
      <c r="B73" s="43" t="s">
        <v>37</v>
      </c>
      <c r="C73" s="28"/>
      <c r="D73" s="28"/>
      <c r="E73" s="28"/>
      <c r="F73" s="28"/>
      <c r="G73" s="80">
        <f>G12</f>
        <v>6000000</v>
      </c>
    </row>
    <row r="74" spans="1:7" ht="12" customHeight="1">
      <c r="A74" s="36"/>
      <c r="B74" s="45" t="s">
        <v>38</v>
      </c>
      <c r="C74" s="82"/>
      <c r="D74" s="82"/>
      <c r="E74" s="82"/>
      <c r="F74" s="82"/>
      <c r="G74" s="83">
        <f>G73-G72</f>
        <v>3039813.75</v>
      </c>
    </row>
    <row r="75" spans="1:7" ht="12" customHeight="1">
      <c r="A75" s="36"/>
      <c r="B75" s="37" t="s">
        <v>39</v>
      </c>
      <c r="C75" s="38"/>
      <c r="D75" s="38"/>
      <c r="E75" s="38"/>
      <c r="F75" s="38"/>
      <c r="G75" s="33"/>
    </row>
    <row r="76" spans="1:7" ht="12.75" customHeight="1" thickBot="1">
      <c r="A76" s="36"/>
      <c r="B76" s="46"/>
      <c r="C76" s="38"/>
      <c r="D76" s="38"/>
      <c r="E76" s="38"/>
      <c r="F76" s="38"/>
      <c r="G76" s="33"/>
    </row>
    <row r="77" spans="1:7" ht="12" customHeight="1">
      <c r="A77" s="36"/>
      <c r="B77" s="58" t="s">
        <v>40</v>
      </c>
      <c r="C77" s="59"/>
      <c r="D77" s="59"/>
      <c r="E77" s="59"/>
      <c r="F77" s="60"/>
      <c r="G77" s="33"/>
    </row>
    <row r="78" spans="1:7" ht="12" customHeight="1">
      <c r="A78" s="36"/>
      <c r="B78" s="61" t="s">
        <v>41</v>
      </c>
      <c r="C78" s="35"/>
      <c r="D78" s="35"/>
      <c r="E78" s="35"/>
      <c r="F78" s="62"/>
      <c r="G78" s="33"/>
    </row>
    <row r="79" spans="1:7" ht="12" customHeight="1">
      <c r="A79" s="36"/>
      <c r="B79" s="61" t="s">
        <v>42</v>
      </c>
      <c r="C79" s="35"/>
      <c r="D79" s="35"/>
      <c r="E79" s="35"/>
      <c r="F79" s="62"/>
      <c r="G79" s="33"/>
    </row>
    <row r="80" spans="1:7" ht="12" customHeight="1">
      <c r="A80" s="36"/>
      <c r="B80" s="61" t="s">
        <v>43</v>
      </c>
      <c r="C80" s="35"/>
      <c r="D80" s="35"/>
      <c r="E80" s="35"/>
      <c r="F80" s="62"/>
      <c r="G80" s="33"/>
    </row>
    <row r="81" spans="1:7" ht="12" customHeight="1">
      <c r="A81" s="36"/>
      <c r="B81" s="61" t="s">
        <v>44</v>
      </c>
      <c r="C81" s="35"/>
      <c r="D81" s="35"/>
      <c r="E81" s="35"/>
      <c r="F81" s="62"/>
      <c r="G81" s="33"/>
    </row>
    <row r="82" spans="1:7" ht="12" customHeight="1">
      <c r="A82" s="36"/>
      <c r="B82" s="61" t="s">
        <v>45</v>
      </c>
      <c r="C82" s="35"/>
      <c r="D82" s="35"/>
      <c r="E82" s="35"/>
      <c r="F82" s="62"/>
      <c r="G82" s="33"/>
    </row>
    <row r="83" spans="1:7" ht="12.75" customHeight="1" thickBot="1">
      <c r="A83" s="36"/>
      <c r="B83" s="63" t="s">
        <v>46</v>
      </c>
      <c r="C83" s="64"/>
      <c r="D83" s="64"/>
      <c r="E83" s="64"/>
      <c r="F83" s="65"/>
      <c r="G83" s="33"/>
    </row>
    <row r="84" spans="1:7" ht="12.75" customHeight="1">
      <c r="A84" s="36"/>
      <c r="B84" s="56"/>
      <c r="C84" s="35"/>
      <c r="D84" s="35"/>
      <c r="E84" s="35"/>
      <c r="F84" s="35"/>
      <c r="G84" s="33"/>
    </row>
    <row r="85" spans="1:7" ht="15" customHeight="1" thickBot="1">
      <c r="A85" s="36"/>
      <c r="B85" s="182" t="s">
        <v>47</v>
      </c>
      <c r="C85" s="183"/>
      <c r="D85" s="55"/>
      <c r="E85" s="30"/>
      <c r="F85" s="30"/>
      <c r="G85" s="33"/>
    </row>
    <row r="86" spans="1:7" ht="12" customHeight="1">
      <c r="A86" s="36"/>
      <c r="B86" s="48" t="s">
        <v>32</v>
      </c>
      <c r="C86" s="181" t="s">
        <v>48</v>
      </c>
      <c r="D86" s="49" t="s">
        <v>49</v>
      </c>
      <c r="E86" s="30"/>
      <c r="F86" s="30"/>
      <c r="G86" s="33"/>
    </row>
    <row r="87" spans="1:7" ht="12" customHeight="1">
      <c r="A87" s="36"/>
      <c r="B87" s="50" t="s">
        <v>50</v>
      </c>
      <c r="C87" s="93">
        <v>1200000</v>
      </c>
      <c r="D87" s="51">
        <f>(C87/C93)</f>
        <v>0.40537989797094692</v>
      </c>
      <c r="E87" s="30"/>
      <c r="F87" s="30"/>
      <c r="G87" s="33"/>
    </row>
    <row r="88" spans="1:7" ht="12" customHeight="1">
      <c r="A88" s="36"/>
      <c r="B88" s="50" t="s">
        <v>51</v>
      </c>
      <c r="C88" s="94">
        <v>0</v>
      </c>
      <c r="D88" s="51">
        <v>0</v>
      </c>
      <c r="E88" s="30"/>
      <c r="F88" s="30"/>
      <c r="G88" s="33"/>
    </row>
    <row r="89" spans="1:7" ht="12" customHeight="1">
      <c r="A89" s="36"/>
      <c r="B89" s="50" t="s">
        <v>52</v>
      </c>
      <c r="C89" s="93">
        <v>328125</v>
      </c>
      <c r="D89" s="51">
        <f>(C89/C93)</f>
        <v>0.11084606585143079</v>
      </c>
      <c r="E89" s="30"/>
      <c r="F89" s="30"/>
      <c r="G89" s="33"/>
    </row>
    <row r="90" spans="1:7" ht="12" customHeight="1">
      <c r="A90" s="36"/>
      <c r="B90" s="50" t="s">
        <v>27</v>
      </c>
      <c r="C90" s="93">
        <v>1291100</v>
      </c>
      <c r="D90" s="51">
        <f>(C90/C93)</f>
        <v>0.43615498855857465</v>
      </c>
      <c r="E90" s="30"/>
      <c r="F90" s="30"/>
      <c r="G90" s="33"/>
    </row>
    <row r="91" spans="1:7" ht="12" customHeight="1">
      <c r="A91" s="36"/>
      <c r="B91" s="50" t="s">
        <v>53</v>
      </c>
      <c r="C91" s="95">
        <v>0</v>
      </c>
      <c r="D91" s="51">
        <f>(C91/C93)</f>
        <v>0</v>
      </c>
      <c r="E91" s="32"/>
      <c r="F91" s="32"/>
      <c r="G91" s="33"/>
    </row>
    <row r="92" spans="1:7" ht="12" customHeight="1">
      <c r="A92" s="36"/>
      <c r="B92" s="50" t="s">
        <v>54</v>
      </c>
      <c r="C92" s="95">
        <f>G71</f>
        <v>140961.25</v>
      </c>
      <c r="D92" s="51">
        <f>(C92/C93)</f>
        <v>4.7619047619047616E-2</v>
      </c>
      <c r="E92" s="32"/>
      <c r="F92" s="32"/>
      <c r="G92" s="33"/>
    </row>
    <row r="93" spans="1:7" ht="12.75" customHeight="1" thickBot="1">
      <c r="A93" s="36"/>
      <c r="B93" s="52" t="s">
        <v>55</v>
      </c>
      <c r="C93" s="53">
        <f>SUM(C87:C92)</f>
        <v>2960186.25</v>
      </c>
      <c r="D93" s="54">
        <f>SUM(D87:D92)</f>
        <v>1</v>
      </c>
      <c r="E93" s="32"/>
      <c r="F93" s="32"/>
      <c r="G93" s="33"/>
    </row>
    <row r="94" spans="1:7" ht="12" customHeight="1">
      <c r="A94" s="36"/>
      <c r="B94" s="46"/>
      <c r="C94" s="38"/>
      <c r="D94" s="38"/>
      <c r="E94" s="38"/>
      <c r="F94" s="38"/>
      <c r="G94" s="33"/>
    </row>
    <row r="95" spans="1:7" ht="12.75" customHeight="1">
      <c r="A95" s="36"/>
      <c r="B95" s="47"/>
      <c r="C95" s="38"/>
      <c r="D95" s="38"/>
      <c r="E95" s="38"/>
      <c r="F95" s="38"/>
      <c r="G95" s="33"/>
    </row>
    <row r="96" spans="1:7" ht="12" customHeight="1" thickBot="1">
      <c r="A96" s="29"/>
      <c r="B96" s="67"/>
      <c r="C96" s="68" t="s">
        <v>106</v>
      </c>
      <c r="D96" s="69"/>
      <c r="E96" s="70"/>
      <c r="F96" s="31"/>
      <c r="G96" s="33"/>
    </row>
    <row r="97" spans="1:7" ht="12" customHeight="1">
      <c r="A97" s="36"/>
      <c r="B97" s="71" t="s">
        <v>104</v>
      </c>
      <c r="C97" s="96">
        <v>25000</v>
      </c>
      <c r="D97" s="96">
        <v>30000</v>
      </c>
      <c r="E97" s="97">
        <v>35000</v>
      </c>
      <c r="F97" s="66"/>
      <c r="G97" s="34"/>
    </row>
    <row r="98" spans="1:7" ht="12.75" customHeight="1" thickBot="1">
      <c r="A98" s="36"/>
      <c r="B98" s="52" t="s">
        <v>105</v>
      </c>
      <c r="C98" s="98">
        <f>(G72/C97)</f>
        <v>118.40745</v>
      </c>
      <c r="D98" s="98">
        <f>C93/D97</f>
        <v>98.672875000000005</v>
      </c>
      <c r="E98" s="99">
        <f>(G72/E97)</f>
        <v>84.576750000000004</v>
      </c>
      <c r="F98" s="66"/>
      <c r="G98" s="34"/>
    </row>
    <row r="99" spans="1:7" ht="15.6" customHeight="1">
      <c r="A99" s="36"/>
      <c r="B99" s="57" t="s">
        <v>56</v>
      </c>
      <c r="C99" s="35"/>
      <c r="D99" s="35"/>
      <c r="E99" s="35"/>
      <c r="F99" s="35"/>
      <c r="G99" s="35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2021-03-23T14:01:14Z</dcterms:modified>
</cp:coreProperties>
</file>