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CEBO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12" i="1" l="1"/>
  <c r="G51" i="1" l="1"/>
  <c r="G52" i="1"/>
  <c r="G54" i="1"/>
  <c r="G55" i="1"/>
  <c r="G57" i="1"/>
  <c r="G58" i="1"/>
  <c r="G59" i="1"/>
  <c r="G61" i="1"/>
  <c r="G62" i="1"/>
  <c r="G64" i="1"/>
  <c r="G65" i="1"/>
  <c r="G66" i="1"/>
  <c r="G67" i="1"/>
  <c r="G40" i="1" l="1"/>
  <c r="G41" i="1"/>
  <c r="G38" i="1" l="1"/>
  <c r="G39" i="1"/>
  <c r="G42" i="1"/>
  <c r="G43" i="1"/>
  <c r="G37" i="1"/>
  <c r="G44" i="1" l="1"/>
  <c r="G75" i="1" s="1"/>
  <c r="G73" i="1"/>
  <c r="G25" i="1"/>
  <c r="G26" i="1"/>
  <c r="G24" i="1"/>
  <c r="G22" i="1"/>
  <c r="G23" i="1"/>
  <c r="G33" i="1" l="1"/>
  <c r="G49" i="1" l="1"/>
  <c r="C93" i="1" l="1"/>
  <c r="C96" i="1"/>
  <c r="G21" i="1"/>
  <c r="G78" i="1"/>
  <c r="G27" i="1" l="1"/>
  <c r="C92" i="1" s="1"/>
  <c r="G68" i="1"/>
  <c r="C95" i="1" s="1"/>
  <c r="C94" i="1"/>
  <c r="G76" i="1" l="1"/>
  <c r="G77" i="1" l="1"/>
  <c r="D103" i="1" s="1"/>
  <c r="C97" i="1"/>
  <c r="E103" i="1" l="1"/>
  <c r="C98" i="1"/>
  <c r="D97" i="1" s="1"/>
  <c r="C103" i="1"/>
  <c r="G79" i="1"/>
  <c r="D93" i="1" l="1"/>
  <c r="D96" i="1"/>
  <c r="D94" i="1"/>
  <c r="D95" i="1"/>
  <c r="D92" i="1"/>
  <c r="D98" i="1" l="1"/>
</calcChain>
</file>

<file path=xl/sharedStrings.xml><?xml version="1.0" encoding="utf-8"?>
<sst xmlns="http://schemas.openxmlformats.org/spreadsheetml/2006/main" count="183" uniqueCount="125">
  <si>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</si>
  <si>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</si>
  <si>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</si>
  <si>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</si>
  <si>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</si>
  <si>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</si>
  <si>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</si>
  <si>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</si>
  <si>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</si>
  <si>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</si>
  <si>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</si>
  <si>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</si>
  <si>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</si>
  <si>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</si>
  <si>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</si>
  <si>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</si>
  <si>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</si>
  <si>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</si>
  <si>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</si>
  <si>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</si>
  <si>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</si>
  <si>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</si>
  <si>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</si>
  <si>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</si>
  <si>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</si>
  <si>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</si>
  <si>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</si>
  <si>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</si>
  <si>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</si>
  <si>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</si>
  <si>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</si>
  <si>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</si>
  <si>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</si>
  <si>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</si>
  <si>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</si>
  <si>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</si>
  <si>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</si>
  <si>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</si>
  <si>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</si>
  <si>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</si>
  <si>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</si>
  <si>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</si>
  <si>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</si>
  <si>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</si>
  <si>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</si>
  <si>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</si>
  <si>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</si>
  <si>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</si>
  <si>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</si>
  <si>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</si>
  <si>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</si>
  <si>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</si>
  <si>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</si>
  <si>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</si>
  <si>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</si>
  <si>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</si>
  <si>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</si>
  <si>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</si>
  <si>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</si>
  <si>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</si>
  <si>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</si>
  <si>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</si>
  <si>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SAN CARLOS, ÑIQUEN</t>
  </si>
  <si>
    <t>SEQUÍA</t>
  </si>
  <si>
    <t>Agosto</t>
  </si>
  <si>
    <t>Urea</t>
  </si>
  <si>
    <t>Lt</t>
  </si>
  <si>
    <t>Riegos</t>
  </si>
  <si>
    <t>FERTILIZANTES</t>
  </si>
  <si>
    <t>Julio-Agosto</t>
  </si>
  <si>
    <t>Traslados internos</t>
  </si>
  <si>
    <t>Un</t>
  </si>
  <si>
    <t>Anual</t>
  </si>
  <si>
    <t>MEDIO</t>
  </si>
  <si>
    <t>MERCADO LOCAL</t>
  </si>
  <si>
    <t>RENDIMIENTO (Unidad/Há.)</t>
  </si>
  <si>
    <t>PRECIO ESPERADO ($/Unidad)</t>
  </si>
  <si>
    <t>Cosecha</t>
  </si>
  <si>
    <t>Rastrajes</t>
  </si>
  <si>
    <t>Acequiadora</t>
  </si>
  <si>
    <t>Acarreo de insumos</t>
  </si>
  <si>
    <t>Mezcla hortalicera</t>
  </si>
  <si>
    <t>Junio-Agosto</t>
  </si>
  <si>
    <t>Fosfimax 40-20</t>
  </si>
  <si>
    <t>Frutaliv</t>
  </si>
  <si>
    <t>Analisis de suelo (completo)</t>
  </si>
  <si>
    <t>Terrasorb</t>
  </si>
  <si>
    <t>Rendimiento (Un/hà)</t>
  </si>
  <si>
    <t>Costo unitario ($/Un) (*)</t>
  </si>
  <si>
    <t xml:space="preserve">Melgadura </t>
  </si>
  <si>
    <t>Aplicación de pesticidas</t>
  </si>
  <si>
    <t>Acarreo de cosecha</t>
  </si>
  <si>
    <t>FUNGICIDAS</t>
  </si>
  <si>
    <t>INSECTICIDAS</t>
  </si>
  <si>
    <t>Muralla delta 190 OD</t>
  </si>
  <si>
    <t>Karate plus</t>
  </si>
  <si>
    <t>CEBOLLA</t>
  </si>
  <si>
    <t>CONCRETO</t>
  </si>
  <si>
    <t>ENERO</t>
  </si>
  <si>
    <t>ENERO-MARZO</t>
  </si>
  <si>
    <t>Arrancar almacigo</t>
  </si>
  <si>
    <t>Ha</t>
  </si>
  <si>
    <t>Plantación plantula</t>
  </si>
  <si>
    <t>Julio-enero</t>
  </si>
  <si>
    <t>Aplicación de fertilizantes</t>
  </si>
  <si>
    <t>Julio-diciembre</t>
  </si>
  <si>
    <t>Diciembre-enero</t>
  </si>
  <si>
    <t>Junio-enero</t>
  </si>
  <si>
    <t>Junio-diciembre</t>
  </si>
  <si>
    <t>PLANTAS</t>
  </si>
  <si>
    <t>Almacigos</t>
  </si>
  <si>
    <t>m2</t>
  </si>
  <si>
    <t>Julio-agosto</t>
  </si>
  <si>
    <t>Agosto-diciembre</t>
  </si>
  <si>
    <t>HERBICIDAS</t>
  </si>
  <si>
    <t>Centurion 240 EC</t>
  </si>
  <si>
    <t>Octubre-diciembre</t>
  </si>
  <si>
    <t>Linurex 50 WP</t>
  </si>
  <si>
    <t>Julio-noviembre</t>
  </si>
  <si>
    <t>Septiembre-noviembre</t>
  </si>
  <si>
    <t>Selecron 720  EC</t>
  </si>
  <si>
    <t>Manzate 200</t>
  </si>
  <si>
    <t>Metalaxil MZ 58 WP</t>
  </si>
  <si>
    <t>Junio-julio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</si>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</sst>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D44" sqref="D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96</v>
      </c>
      <c r="D9" s="8"/>
      <c r="E9" s="150" t="s">
        <v>75</v>
      </c>
      <c r="F9" s="151"/>
      <c r="G9" s="9">
        <v>150000</v>
      </c>
    </row>
    <row r="10" spans="1:7" ht="18.75" customHeight="1" x14ac:dyDescent="0.25">
      <c r="A10" s="5"/>
      <c r="B10" s="10" t="s">
        <v>1</v>
      </c>
      <c r="C10" s="122" t="s">
        <v>97</v>
      </c>
      <c r="D10" s="11"/>
      <c r="E10" s="148" t="s">
        <v>2</v>
      </c>
      <c r="F10" s="149"/>
      <c r="G10" s="13" t="s">
        <v>98</v>
      </c>
    </row>
    <row r="11" spans="1:7" ht="18" customHeight="1" x14ac:dyDescent="0.25">
      <c r="A11" s="5"/>
      <c r="B11" s="10" t="s">
        <v>3</v>
      </c>
      <c r="C11" s="13" t="s">
        <v>73</v>
      </c>
      <c r="D11" s="11"/>
      <c r="E11" s="148" t="s">
        <v>76</v>
      </c>
      <c r="F11" s="149"/>
      <c r="G11" s="124">
        <v>40</v>
      </c>
    </row>
    <row r="12" spans="1:7" ht="11.25" customHeight="1" x14ac:dyDescent="0.25">
      <c r="A12" s="5"/>
      <c r="B12" s="10" t="s">
        <v>4</v>
      </c>
      <c r="C12" s="14" t="s">
        <v>60</v>
      </c>
      <c r="D12" s="11"/>
      <c r="E12" s="15" t="s">
        <v>5</v>
      </c>
      <c r="F12" s="16"/>
      <c r="G12" s="17">
        <f>G9*G11</f>
        <v>6000000</v>
      </c>
    </row>
    <row r="13" spans="1:7" ht="11.25" customHeight="1" x14ac:dyDescent="0.25">
      <c r="A13" s="5"/>
      <c r="B13" s="10" t="s">
        <v>6</v>
      </c>
      <c r="C13" s="13" t="s">
        <v>61</v>
      </c>
      <c r="D13" s="11"/>
      <c r="E13" s="148" t="s">
        <v>7</v>
      </c>
      <c r="F13" s="149"/>
      <c r="G13" s="13" t="s">
        <v>74</v>
      </c>
    </row>
    <row r="14" spans="1:7" ht="13.5" customHeight="1" x14ac:dyDescent="0.25">
      <c r="A14" s="5"/>
      <c r="B14" s="10" t="s">
        <v>8</v>
      </c>
      <c r="C14" s="13" t="s">
        <v>62</v>
      </c>
      <c r="D14" s="11"/>
      <c r="E14" s="148" t="s">
        <v>9</v>
      </c>
      <c r="F14" s="149"/>
      <c r="G14" s="13" t="s">
        <v>99</v>
      </c>
    </row>
    <row r="15" spans="1:7" ht="25.5" customHeight="1" x14ac:dyDescent="0.25">
      <c r="A15" s="5"/>
      <c r="B15" s="10" t="s">
        <v>10</v>
      </c>
      <c r="C15" s="123">
        <v>44228</v>
      </c>
      <c r="D15" s="11"/>
      <c r="E15" s="152" t="s">
        <v>11</v>
      </c>
      <c r="F15" s="153"/>
      <c r="G15" s="14" t="s">
        <v>63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100</v>
      </c>
      <c r="C21" s="31" t="s">
        <v>101</v>
      </c>
      <c r="D21" s="32">
        <v>1</v>
      </c>
      <c r="E21" s="31" t="s">
        <v>69</v>
      </c>
      <c r="F21" s="17">
        <v>80000</v>
      </c>
      <c r="G21" s="17">
        <f>(D21*F21)</f>
        <v>80000</v>
      </c>
    </row>
    <row r="22" spans="1:7" ht="12.75" customHeight="1" x14ac:dyDescent="0.25">
      <c r="A22" s="23"/>
      <c r="B22" s="117" t="s">
        <v>102</v>
      </c>
      <c r="C22" s="31" t="s">
        <v>71</v>
      </c>
      <c r="D22" s="32">
        <v>180000</v>
      </c>
      <c r="E22" s="31" t="s">
        <v>69</v>
      </c>
      <c r="F22" s="17">
        <v>4</v>
      </c>
      <c r="G22" s="17">
        <f t="shared" ref="G22:G23" si="0">(D22*F22)</f>
        <v>720000</v>
      </c>
    </row>
    <row r="23" spans="1:7" ht="12.75" customHeight="1" x14ac:dyDescent="0.25">
      <c r="A23" s="23"/>
      <c r="B23" s="117" t="s">
        <v>67</v>
      </c>
      <c r="C23" s="31" t="s">
        <v>20</v>
      </c>
      <c r="D23" s="32">
        <v>12</v>
      </c>
      <c r="E23" s="31" t="s">
        <v>103</v>
      </c>
      <c r="F23" s="17">
        <v>15000</v>
      </c>
      <c r="G23" s="17">
        <f t="shared" si="0"/>
        <v>180000</v>
      </c>
    </row>
    <row r="24" spans="1:7" ht="12.75" customHeight="1" x14ac:dyDescent="0.25">
      <c r="A24" s="23"/>
      <c r="B24" s="120" t="s">
        <v>104</v>
      </c>
      <c r="C24" s="31" t="s">
        <v>20</v>
      </c>
      <c r="D24" s="32">
        <v>5</v>
      </c>
      <c r="E24" s="31" t="s">
        <v>105</v>
      </c>
      <c r="F24" s="17">
        <v>15000</v>
      </c>
      <c r="G24" s="17">
        <f>(D24*F24)</f>
        <v>75000</v>
      </c>
    </row>
    <row r="25" spans="1:7" ht="12.75" customHeight="1" x14ac:dyDescent="0.25">
      <c r="A25" s="23"/>
      <c r="B25" s="117" t="s">
        <v>90</v>
      </c>
      <c r="C25" s="31" t="s">
        <v>20</v>
      </c>
      <c r="D25" s="32">
        <v>6</v>
      </c>
      <c r="E25" s="31" t="s">
        <v>103</v>
      </c>
      <c r="F25" s="17">
        <v>15000</v>
      </c>
      <c r="G25" s="17">
        <f>(D25*F25)</f>
        <v>90000</v>
      </c>
    </row>
    <row r="26" spans="1:7" ht="12.75" customHeight="1" x14ac:dyDescent="0.25">
      <c r="A26" s="23"/>
      <c r="B26" s="117" t="s">
        <v>77</v>
      </c>
      <c r="C26" s="31" t="s">
        <v>71</v>
      </c>
      <c r="D26" s="32">
        <v>150000</v>
      </c>
      <c r="E26" s="31" t="s">
        <v>106</v>
      </c>
      <c r="F26" s="17">
        <v>6</v>
      </c>
      <c r="G26" s="17">
        <f t="shared" ref="G26" si="1">(D26*F26)</f>
        <v>900000</v>
      </c>
    </row>
    <row r="27" spans="1:7" ht="12.75" customHeight="1" x14ac:dyDescent="0.25">
      <c r="A27" s="23"/>
      <c r="B27" s="33" t="s">
        <v>21</v>
      </c>
      <c r="C27" s="34"/>
      <c r="D27" s="34"/>
      <c r="E27" s="34"/>
      <c r="F27" s="35"/>
      <c r="G27" s="36">
        <f>SUM(G21:G26)</f>
        <v>2045000</v>
      </c>
    </row>
    <row r="28" spans="1:7" ht="12" customHeight="1" x14ac:dyDescent="0.25">
      <c r="A28" s="2"/>
      <c r="B28" s="24"/>
      <c r="C28" s="26"/>
      <c r="D28" s="26"/>
      <c r="E28" s="26"/>
      <c r="F28" s="37"/>
      <c r="G28" s="37"/>
    </row>
    <row r="29" spans="1:7" ht="12" customHeight="1" x14ac:dyDescent="0.25">
      <c r="A29" s="5"/>
      <c r="B29" s="38" t="s">
        <v>22</v>
      </c>
      <c r="C29" s="39"/>
      <c r="D29" s="40"/>
      <c r="E29" s="40"/>
      <c r="F29" s="41"/>
      <c r="G29" s="41"/>
    </row>
    <row r="30" spans="1:7" ht="24" customHeight="1" x14ac:dyDescent="0.25">
      <c r="A30" s="5"/>
      <c r="B30" s="127" t="s">
        <v>14</v>
      </c>
      <c r="C30" s="128" t="s">
        <v>15</v>
      </c>
      <c r="D30" s="128" t="s">
        <v>16</v>
      </c>
      <c r="E30" s="127" t="s">
        <v>17</v>
      </c>
      <c r="F30" s="128" t="s">
        <v>18</v>
      </c>
      <c r="G30" s="127" t="s">
        <v>19</v>
      </c>
    </row>
    <row r="31" spans="1:7" ht="12" customHeight="1" x14ac:dyDescent="0.25">
      <c r="A31" s="72"/>
      <c r="B31" s="133"/>
      <c r="C31" s="134"/>
      <c r="D31" s="134"/>
      <c r="E31" s="134"/>
      <c r="F31" s="135"/>
      <c r="G31" s="135"/>
    </row>
    <row r="32" spans="1:7" ht="12" customHeight="1" x14ac:dyDescent="0.25">
      <c r="A32" s="72"/>
      <c r="B32" s="133"/>
      <c r="C32" s="134"/>
      <c r="D32" s="134"/>
      <c r="E32" s="134"/>
      <c r="F32" s="135"/>
      <c r="G32" s="135"/>
    </row>
    <row r="33" spans="1:11" ht="12" customHeight="1" x14ac:dyDescent="0.25">
      <c r="A33" s="5"/>
      <c r="B33" s="129" t="s">
        <v>23</v>
      </c>
      <c r="C33" s="130"/>
      <c r="D33" s="130"/>
      <c r="E33" s="130"/>
      <c r="F33" s="131"/>
      <c r="G33" s="132">
        <f>SUM(G31:G32)</f>
        <v>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24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5" t="s">
        <v>14</v>
      </c>
      <c r="C36" s="45" t="s">
        <v>15</v>
      </c>
      <c r="D36" s="45" t="s">
        <v>16</v>
      </c>
      <c r="E36" s="45" t="s">
        <v>17</v>
      </c>
      <c r="F36" s="46" t="s">
        <v>18</v>
      </c>
      <c r="G36" s="45" t="s">
        <v>19</v>
      </c>
    </row>
    <row r="37" spans="1:11" ht="12.75" customHeight="1" x14ac:dyDescent="0.25">
      <c r="A37" s="23"/>
      <c r="B37" s="12" t="s">
        <v>26</v>
      </c>
      <c r="C37" s="31" t="s">
        <v>25</v>
      </c>
      <c r="D37" s="32">
        <v>0.125</v>
      </c>
      <c r="E37" s="31" t="s">
        <v>82</v>
      </c>
      <c r="F37" s="17">
        <v>400000</v>
      </c>
      <c r="G37" s="17">
        <f>(D37*F37)</f>
        <v>50000</v>
      </c>
    </row>
    <row r="38" spans="1:11" ht="12.75" customHeight="1" x14ac:dyDescent="0.25">
      <c r="A38" s="23"/>
      <c r="B38" s="120" t="s">
        <v>78</v>
      </c>
      <c r="C38" s="31" t="s">
        <v>25</v>
      </c>
      <c r="D38" s="32">
        <v>0.375</v>
      </c>
      <c r="E38" s="31" t="s">
        <v>82</v>
      </c>
      <c r="F38" s="17">
        <v>280000</v>
      </c>
      <c r="G38" s="17">
        <f t="shared" ref="G38:G43" si="2">(D38*F38)</f>
        <v>105000</v>
      </c>
    </row>
    <row r="39" spans="1:11" ht="12.75" customHeight="1" x14ac:dyDescent="0.25">
      <c r="A39" s="23"/>
      <c r="B39" s="120" t="s">
        <v>89</v>
      </c>
      <c r="C39" s="31" t="s">
        <v>25</v>
      </c>
      <c r="D39" s="32">
        <v>0.125</v>
      </c>
      <c r="E39" s="31" t="s">
        <v>82</v>
      </c>
      <c r="F39" s="17">
        <v>200000</v>
      </c>
      <c r="G39" s="17">
        <f t="shared" si="2"/>
        <v>25000</v>
      </c>
    </row>
    <row r="40" spans="1:11" ht="12.75" customHeight="1" x14ac:dyDescent="0.25">
      <c r="A40" s="23"/>
      <c r="B40" s="120" t="s">
        <v>79</v>
      </c>
      <c r="C40" s="31" t="s">
        <v>25</v>
      </c>
      <c r="D40" s="32">
        <v>0.25</v>
      </c>
      <c r="E40" s="31" t="s">
        <v>82</v>
      </c>
      <c r="F40" s="17">
        <v>40000</v>
      </c>
      <c r="G40" s="17">
        <f t="shared" si="2"/>
        <v>10000</v>
      </c>
    </row>
    <row r="41" spans="1:11" ht="12.75" customHeight="1" x14ac:dyDescent="0.25">
      <c r="A41" s="23"/>
      <c r="B41" s="120" t="s">
        <v>90</v>
      </c>
      <c r="C41" s="31" t="s">
        <v>25</v>
      </c>
      <c r="D41" s="32">
        <v>0.75</v>
      </c>
      <c r="E41" s="31" t="s">
        <v>107</v>
      </c>
      <c r="F41" s="17">
        <v>120000</v>
      </c>
      <c r="G41" s="17">
        <f t="shared" si="2"/>
        <v>90000</v>
      </c>
    </row>
    <row r="42" spans="1:11" ht="12.75" customHeight="1" x14ac:dyDescent="0.25">
      <c r="A42" s="23"/>
      <c r="B42" s="120" t="s">
        <v>80</v>
      </c>
      <c r="C42" s="31" t="s">
        <v>25</v>
      </c>
      <c r="D42" s="32">
        <v>0.125</v>
      </c>
      <c r="E42" s="31" t="s">
        <v>108</v>
      </c>
      <c r="F42" s="17">
        <v>480000</v>
      </c>
      <c r="G42" s="17">
        <f t="shared" si="2"/>
        <v>60000</v>
      </c>
    </row>
    <row r="43" spans="1:11" ht="12.75" customHeight="1" x14ac:dyDescent="0.25">
      <c r="A43" s="23"/>
      <c r="B43" s="12" t="s">
        <v>91</v>
      </c>
      <c r="C43" s="31" t="s">
        <v>101</v>
      </c>
      <c r="D43" s="32">
        <v>0.125</v>
      </c>
      <c r="E43" s="31" t="s">
        <v>106</v>
      </c>
      <c r="F43" s="17">
        <v>1280000</v>
      </c>
      <c r="G43" s="17">
        <f t="shared" si="2"/>
        <v>160000</v>
      </c>
    </row>
    <row r="44" spans="1:11" ht="12.75" customHeight="1" x14ac:dyDescent="0.25">
      <c r="A44" s="5"/>
      <c r="B44" s="47" t="s">
        <v>27</v>
      </c>
      <c r="C44" s="48"/>
      <c r="D44" s="48"/>
      <c r="E44" s="48"/>
      <c r="F44" s="49"/>
      <c r="G44" s="50">
        <f>SUM(G37:G43)</f>
        <v>500000</v>
      </c>
    </row>
    <row r="45" spans="1:11" ht="12" customHeight="1" x14ac:dyDescent="0.25">
      <c r="A45" s="2"/>
      <c r="B45" s="42"/>
      <c r="C45" s="43"/>
      <c r="D45" s="43"/>
      <c r="E45" s="43"/>
      <c r="F45" s="44"/>
      <c r="G45" s="44"/>
    </row>
    <row r="46" spans="1:11" ht="12" customHeight="1" x14ac:dyDescent="0.25">
      <c r="A46" s="5"/>
      <c r="B46" s="38" t="s">
        <v>28</v>
      </c>
      <c r="C46" s="39"/>
      <c r="D46" s="40"/>
      <c r="E46" s="40"/>
      <c r="F46" s="41"/>
      <c r="G46" s="41"/>
    </row>
    <row r="47" spans="1:11" ht="24" customHeight="1" x14ac:dyDescent="0.25">
      <c r="A47" s="5"/>
      <c r="B47" s="46" t="s">
        <v>29</v>
      </c>
      <c r="C47" s="46" t="s">
        <v>30</v>
      </c>
      <c r="D47" s="46" t="s">
        <v>31</v>
      </c>
      <c r="E47" s="46" t="s">
        <v>17</v>
      </c>
      <c r="F47" s="46" t="s">
        <v>18</v>
      </c>
      <c r="G47" s="46" t="s">
        <v>19</v>
      </c>
      <c r="K47" s="116"/>
    </row>
    <row r="48" spans="1:11" ht="12.75" customHeight="1" x14ac:dyDescent="0.25">
      <c r="A48" s="23"/>
      <c r="B48" s="136" t="s">
        <v>109</v>
      </c>
      <c r="C48" s="125"/>
      <c r="D48" s="126"/>
      <c r="E48" s="125"/>
      <c r="F48" s="126"/>
      <c r="G48" s="53"/>
      <c r="K48" s="116"/>
    </row>
    <row r="49" spans="1:7" ht="12.75" customHeight="1" x14ac:dyDescent="0.25">
      <c r="A49" s="23"/>
      <c r="B49" s="118" t="s">
        <v>110</v>
      </c>
      <c r="C49" s="51" t="s">
        <v>111</v>
      </c>
      <c r="D49" s="52">
        <v>180</v>
      </c>
      <c r="E49" s="51" t="s">
        <v>112</v>
      </c>
      <c r="F49" s="53">
        <v>4000</v>
      </c>
      <c r="G49" s="53">
        <f t="shared" ref="G49:G67" si="3">(D49*F49)</f>
        <v>720000</v>
      </c>
    </row>
    <row r="50" spans="1:7" ht="12.75" customHeight="1" x14ac:dyDescent="0.25">
      <c r="A50" s="23"/>
      <c r="B50" s="137" t="s">
        <v>68</v>
      </c>
      <c r="C50" s="54"/>
      <c r="D50" s="119"/>
      <c r="E50" s="54"/>
      <c r="F50" s="53"/>
      <c r="G50" s="53"/>
    </row>
    <row r="51" spans="1:7" ht="12.75" customHeight="1" x14ac:dyDescent="0.25">
      <c r="A51" s="23"/>
      <c r="B51" s="118" t="s">
        <v>81</v>
      </c>
      <c r="C51" s="51" t="s">
        <v>32</v>
      </c>
      <c r="D51" s="52">
        <v>400</v>
      </c>
      <c r="E51" s="51" t="s">
        <v>64</v>
      </c>
      <c r="F51" s="53">
        <v>620</v>
      </c>
      <c r="G51" s="53">
        <f t="shared" si="3"/>
        <v>248000</v>
      </c>
    </row>
    <row r="52" spans="1:7" ht="12.75" customHeight="1" x14ac:dyDescent="0.25">
      <c r="A52" s="23"/>
      <c r="B52" s="121" t="s">
        <v>65</v>
      </c>
      <c r="C52" s="51" t="s">
        <v>32</v>
      </c>
      <c r="D52" s="52">
        <v>300</v>
      </c>
      <c r="E52" s="51" t="s">
        <v>113</v>
      </c>
      <c r="F52" s="53">
        <v>480</v>
      </c>
      <c r="G52" s="53">
        <f t="shared" si="3"/>
        <v>144000</v>
      </c>
    </row>
    <row r="53" spans="1:7" ht="12.75" customHeight="1" x14ac:dyDescent="0.25">
      <c r="A53" s="23"/>
      <c r="B53" s="137" t="s">
        <v>114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21" t="s">
        <v>115</v>
      </c>
      <c r="C54" s="51" t="s">
        <v>66</v>
      </c>
      <c r="D54" s="52">
        <v>1</v>
      </c>
      <c r="E54" s="51" t="s">
        <v>116</v>
      </c>
      <c r="F54" s="53">
        <v>12300</v>
      </c>
      <c r="G54" s="53">
        <f t="shared" si="3"/>
        <v>12300</v>
      </c>
    </row>
    <row r="55" spans="1:7" ht="12.75" customHeight="1" x14ac:dyDescent="0.25">
      <c r="A55" s="23"/>
      <c r="B55" s="121" t="s">
        <v>117</v>
      </c>
      <c r="C55" s="51" t="s">
        <v>32</v>
      </c>
      <c r="D55" s="52">
        <v>1</v>
      </c>
      <c r="E55" s="51" t="s">
        <v>118</v>
      </c>
      <c r="F55" s="53">
        <v>7380</v>
      </c>
      <c r="G55" s="53">
        <f t="shared" si="3"/>
        <v>7380</v>
      </c>
    </row>
    <row r="56" spans="1:7" ht="12.75" customHeight="1" x14ac:dyDescent="0.25">
      <c r="A56" s="23"/>
      <c r="B56" s="137" t="s">
        <v>93</v>
      </c>
      <c r="C56" s="51"/>
      <c r="D56" s="52"/>
      <c r="E56" s="51"/>
      <c r="F56" s="53"/>
      <c r="G56" s="53"/>
    </row>
    <row r="57" spans="1:7" ht="12.75" customHeight="1" x14ac:dyDescent="0.25">
      <c r="A57" s="23"/>
      <c r="B57" s="121" t="s">
        <v>94</v>
      </c>
      <c r="C57" s="51" t="s">
        <v>66</v>
      </c>
      <c r="D57" s="52">
        <v>1</v>
      </c>
      <c r="E57" s="51" t="s">
        <v>119</v>
      </c>
      <c r="F57" s="53">
        <v>24500</v>
      </c>
      <c r="G57" s="53">
        <f t="shared" si="3"/>
        <v>24500</v>
      </c>
    </row>
    <row r="58" spans="1:7" ht="12.75" customHeight="1" x14ac:dyDescent="0.25">
      <c r="A58" s="23"/>
      <c r="B58" s="121" t="s">
        <v>120</v>
      </c>
      <c r="C58" s="51" t="s">
        <v>66</v>
      </c>
      <c r="D58" s="52">
        <v>1</v>
      </c>
      <c r="E58" s="51" t="s">
        <v>116</v>
      </c>
      <c r="F58" s="53">
        <v>41200</v>
      </c>
      <c r="G58" s="53">
        <f t="shared" si="3"/>
        <v>41200</v>
      </c>
    </row>
    <row r="59" spans="1:7" ht="12.75" customHeight="1" x14ac:dyDescent="0.25">
      <c r="A59" s="23"/>
      <c r="B59" s="121" t="s">
        <v>95</v>
      </c>
      <c r="C59" s="51" t="s">
        <v>66</v>
      </c>
      <c r="D59" s="52">
        <v>1</v>
      </c>
      <c r="E59" s="51" t="s">
        <v>116</v>
      </c>
      <c r="F59" s="53">
        <v>28400</v>
      </c>
      <c r="G59" s="53">
        <f t="shared" si="3"/>
        <v>28400</v>
      </c>
    </row>
    <row r="60" spans="1:7" ht="12.75" customHeight="1" x14ac:dyDescent="0.25">
      <c r="A60" s="23"/>
      <c r="B60" s="137" t="s">
        <v>92</v>
      </c>
      <c r="C60" s="51"/>
      <c r="D60" s="52"/>
      <c r="E60" s="51"/>
      <c r="F60" s="53"/>
      <c r="G60" s="53"/>
    </row>
    <row r="61" spans="1:7" ht="12.75" customHeight="1" x14ac:dyDescent="0.25">
      <c r="A61" s="23"/>
      <c r="B61" s="121" t="s">
        <v>121</v>
      </c>
      <c r="C61" s="51" t="s">
        <v>32</v>
      </c>
      <c r="D61" s="52">
        <v>4</v>
      </c>
      <c r="E61" s="51" t="s">
        <v>116</v>
      </c>
      <c r="F61" s="53">
        <v>4860</v>
      </c>
      <c r="G61" s="53">
        <f t="shared" si="3"/>
        <v>19440</v>
      </c>
    </row>
    <row r="62" spans="1:7" ht="12.75" customHeight="1" x14ac:dyDescent="0.25">
      <c r="A62" s="23"/>
      <c r="B62" s="121" t="s">
        <v>122</v>
      </c>
      <c r="C62" s="51" t="s">
        <v>32</v>
      </c>
      <c r="D62" s="52">
        <v>3</v>
      </c>
      <c r="E62" s="51" t="s">
        <v>119</v>
      </c>
      <c r="F62" s="53">
        <v>21000</v>
      </c>
      <c r="G62" s="53">
        <f t="shared" si="3"/>
        <v>63000</v>
      </c>
    </row>
    <row r="63" spans="1:7" ht="12.75" customHeight="1" x14ac:dyDescent="0.25">
      <c r="A63" s="23"/>
      <c r="B63" s="137" t="s">
        <v>34</v>
      </c>
      <c r="C63" s="51"/>
      <c r="D63" s="52"/>
      <c r="E63" s="51"/>
      <c r="F63" s="53"/>
      <c r="G63" s="53"/>
    </row>
    <row r="64" spans="1:7" ht="12.75" customHeight="1" x14ac:dyDescent="0.25">
      <c r="A64" s="23"/>
      <c r="B64" s="118" t="s">
        <v>83</v>
      </c>
      <c r="C64" s="54" t="s">
        <v>66</v>
      </c>
      <c r="D64" s="119">
        <v>6</v>
      </c>
      <c r="E64" s="54" t="s">
        <v>116</v>
      </c>
      <c r="F64" s="53">
        <v>9500</v>
      </c>
      <c r="G64" s="53">
        <f t="shared" si="3"/>
        <v>57000</v>
      </c>
    </row>
    <row r="65" spans="1:7" ht="12.75" customHeight="1" x14ac:dyDescent="0.25">
      <c r="A65" s="23"/>
      <c r="B65" s="118" t="s">
        <v>84</v>
      </c>
      <c r="C65" s="51" t="s">
        <v>66</v>
      </c>
      <c r="D65" s="52">
        <v>4</v>
      </c>
      <c r="E65" s="51" t="s">
        <v>113</v>
      </c>
      <c r="F65" s="53">
        <v>14500</v>
      </c>
      <c r="G65" s="53">
        <f t="shared" si="3"/>
        <v>58000</v>
      </c>
    </row>
    <row r="66" spans="1:7" ht="12.75" customHeight="1" x14ac:dyDescent="0.25">
      <c r="A66" s="23"/>
      <c r="B66" s="121" t="s">
        <v>86</v>
      </c>
      <c r="C66" s="51" t="s">
        <v>66</v>
      </c>
      <c r="D66" s="52">
        <v>3</v>
      </c>
      <c r="E66" s="51" t="s">
        <v>113</v>
      </c>
      <c r="F66" s="53">
        <v>39180</v>
      </c>
      <c r="G66" s="53">
        <f t="shared" si="3"/>
        <v>117540</v>
      </c>
    </row>
    <row r="67" spans="1:7" ht="12.75" customHeight="1" x14ac:dyDescent="0.25">
      <c r="A67" s="23"/>
      <c r="B67" s="118" t="s">
        <v>85</v>
      </c>
      <c r="C67" s="54" t="s">
        <v>71</v>
      </c>
      <c r="D67" s="119">
        <v>1</v>
      </c>
      <c r="E67" s="54" t="s">
        <v>123</v>
      </c>
      <c r="F67" s="53">
        <v>45000</v>
      </c>
      <c r="G67" s="53">
        <f t="shared" si="3"/>
        <v>45000</v>
      </c>
    </row>
    <row r="68" spans="1:7" ht="13.5" customHeight="1" x14ac:dyDescent="0.25">
      <c r="A68" s="5"/>
      <c r="B68" s="55" t="s">
        <v>33</v>
      </c>
      <c r="C68" s="56"/>
      <c r="D68" s="56"/>
      <c r="E68" s="56"/>
      <c r="F68" s="57"/>
      <c r="G68" s="58">
        <f>SUM(G48:G67)</f>
        <v>1585760</v>
      </c>
    </row>
    <row r="69" spans="1:7" ht="12" customHeight="1" x14ac:dyDescent="0.25">
      <c r="A69" s="2"/>
      <c r="B69" s="42"/>
      <c r="C69" s="43"/>
      <c r="D69" s="43"/>
      <c r="E69" s="59"/>
      <c r="F69" s="44"/>
      <c r="G69" s="44"/>
    </row>
    <row r="70" spans="1:7" ht="12" customHeight="1" x14ac:dyDescent="0.25">
      <c r="A70" s="5"/>
      <c r="B70" s="38" t="s">
        <v>34</v>
      </c>
      <c r="C70" s="39"/>
      <c r="D70" s="40"/>
      <c r="E70" s="40"/>
      <c r="F70" s="41"/>
      <c r="G70" s="41"/>
    </row>
    <row r="71" spans="1:7" ht="24" customHeight="1" x14ac:dyDescent="0.25">
      <c r="A71" s="5"/>
      <c r="B71" s="127" t="s">
        <v>35</v>
      </c>
      <c r="C71" s="128" t="s">
        <v>30</v>
      </c>
      <c r="D71" s="128" t="s">
        <v>31</v>
      </c>
      <c r="E71" s="127" t="s">
        <v>17</v>
      </c>
      <c r="F71" s="128" t="s">
        <v>18</v>
      </c>
      <c r="G71" s="127" t="s">
        <v>19</v>
      </c>
    </row>
    <row r="72" spans="1:7" ht="12.75" customHeight="1" x14ac:dyDescent="0.25">
      <c r="A72" s="72"/>
      <c r="B72" s="142" t="s">
        <v>70</v>
      </c>
      <c r="C72" s="143" t="s">
        <v>15</v>
      </c>
      <c r="D72" s="144">
        <v>1</v>
      </c>
      <c r="E72" s="145" t="s">
        <v>72</v>
      </c>
      <c r="F72" s="144">
        <v>40000</v>
      </c>
      <c r="G72" s="144">
        <f>+F72*D72</f>
        <v>40000</v>
      </c>
    </row>
    <row r="73" spans="1:7" ht="13.5" customHeight="1" x14ac:dyDescent="0.25">
      <c r="A73" s="5"/>
      <c r="B73" s="138" t="s">
        <v>36</v>
      </c>
      <c r="C73" s="139"/>
      <c r="D73" s="139"/>
      <c r="E73" s="139"/>
      <c r="F73" s="140"/>
      <c r="G73" s="141">
        <f>SUM(G72:G72)</f>
        <v>40000</v>
      </c>
    </row>
    <row r="74" spans="1:7" ht="12" customHeight="1" x14ac:dyDescent="0.25">
      <c r="A74" s="2"/>
      <c r="B74" s="75"/>
      <c r="C74" s="75"/>
      <c r="D74" s="75"/>
      <c r="E74" s="75"/>
      <c r="F74" s="76"/>
      <c r="G74" s="76"/>
    </row>
    <row r="75" spans="1:7" ht="12" customHeight="1" x14ac:dyDescent="0.25">
      <c r="A75" s="72"/>
      <c r="B75" s="77" t="s">
        <v>37</v>
      </c>
      <c r="C75" s="78"/>
      <c r="D75" s="78"/>
      <c r="E75" s="78"/>
      <c r="F75" s="78"/>
      <c r="G75" s="79">
        <f>G27+G33+G44+G68+G73</f>
        <v>4170760</v>
      </c>
    </row>
    <row r="76" spans="1:7" ht="12" customHeight="1" x14ac:dyDescent="0.25">
      <c r="A76" s="72"/>
      <c r="B76" s="80" t="s">
        <v>38</v>
      </c>
      <c r="C76" s="61"/>
      <c r="D76" s="61"/>
      <c r="E76" s="61"/>
      <c r="F76" s="61"/>
      <c r="G76" s="81">
        <f>G75*0.05</f>
        <v>208538</v>
      </c>
    </row>
    <row r="77" spans="1:7" ht="12" customHeight="1" x14ac:dyDescent="0.25">
      <c r="A77" s="72"/>
      <c r="B77" s="82" t="s">
        <v>39</v>
      </c>
      <c r="C77" s="60"/>
      <c r="D77" s="60"/>
      <c r="E77" s="60"/>
      <c r="F77" s="60"/>
      <c r="G77" s="83">
        <f>G76+G75</f>
        <v>4379298</v>
      </c>
    </row>
    <row r="78" spans="1:7" ht="12" customHeight="1" x14ac:dyDescent="0.25">
      <c r="A78" s="72"/>
      <c r="B78" s="80" t="s">
        <v>40</v>
      </c>
      <c r="C78" s="61"/>
      <c r="D78" s="61"/>
      <c r="E78" s="61"/>
      <c r="F78" s="61"/>
      <c r="G78" s="81">
        <f>G12</f>
        <v>6000000</v>
      </c>
    </row>
    <row r="79" spans="1:7" ht="12" customHeight="1" x14ac:dyDescent="0.25">
      <c r="A79" s="72"/>
      <c r="B79" s="84" t="s">
        <v>41</v>
      </c>
      <c r="C79" s="85"/>
      <c r="D79" s="85"/>
      <c r="E79" s="85"/>
      <c r="F79" s="85"/>
      <c r="G79" s="86">
        <f>G78-G77</f>
        <v>1620702</v>
      </c>
    </row>
    <row r="80" spans="1:7" ht="12" customHeight="1" x14ac:dyDescent="0.25">
      <c r="A80" s="72"/>
      <c r="B80" s="73" t="s">
        <v>42</v>
      </c>
      <c r="C80" s="74"/>
      <c r="D80" s="74"/>
      <c r="E80" s="74"/>
      <c r="F80" s="74"/>
      <c r="G80" s="69"/>
    </row>
    <row r="81" spans="1:7" ht="12.75" customHeight="1" thickBot="1" x14ac:dyDescent="0.3">
      <c r="A81" s="72"/>
      <c r="B81" s="87"/>
      <c r="C81" s="74"/>
      <c r="D81" s="74"/>
      <c r="E81" s="74"/>
      <c r="F81" s="74"/>
      <c r="G81" s="69"/>
    </row>
    <row r="82" spans="1:7" ht="12" customHeight="1" x14ac:dyDescent="0.25">
      <c r="A82" s="72"/>
      <c r="B82" s="99" t="s">
        <v>43</v>
      </c>
      <c r="C82" s="100"/>
      <c r="D82" s="100"/>
      <c r="E82" s="100"/>
      <c r="F82" s="101"/>
      <c r="G82" s="69"/>
    </row>
    <row r="83" spans="1:7" ht="12" customHeight="1" x14ac:dyDescent="0.25">
      <c r="A83" s="72"/>
      <c r="B83" s="102" t="s">
        <v>44</v>
      </c>
      <c r="C83" s="71"/>
      <c r="D83" s="71"/>
      <c r="E83" s="71"/>
      <c r="F83" s="103"/>
      <c r="G83" s="69"/>
    </row>
    <row r="84" spans="1:7" ht="12" customHeight="1" x14ac:dyDescent="0.25">
      <c r="A84" s="72"/>
      <c r="B84" s="102" t="s">
        <v>45</v>
      </c>
      <c r="C84" s="71"/>
      <c r="D84" s="71"/>
      <c r="E84" s="71"/>
      <c r="F84" s="103"/>
      <c r="G84" s="69"/>
    </row>
    <row r="85" spans="1:7" ht="12" customHeight="1" x14ac:dyDescent="0.25">
      <c r="A85" s="72"/>
      <c r="B85" s="102" t="s">
        <v>46</v>
      </c>
      <c r="C85" s="71"/>
      <c r="D85" s="71"/>
      <c r="E85" s="71"/>
      <c r="F85" s="103"/>
      <c r="G85" s="69"/>
    </row>
    <row r="86" spans="1:7" ht="12" customHeight="1" x14ac:dyDescent="0.25">
      <c r="A86" s="72"/>
      <c r="B86" s="102" t="s">
        <v>47</v>
      </c>
      <c r="C86" s="71"/>
      <c r="D86" s="71"/>
      <c r="E86" s="71"/>
      <c r="F86" s="103"/>
      <c r="G86" s="69"/>
    </row>
    <row r="87" spans="1:7" ht="12" customHeight="1" x14ac:dyDescent="0.25">
      <c r="A87" s="72"/>
      <c r="B87" s="102" t="s">
        <v>48</v>
      </c>
      <c r="C87" s="71"/>
      <c r="D87" s="71"/>
      <c r="E87" s="71"/>
      <c r="F87" s="103"/>
      <c r="G87" s="69"/>
    </row>
    <row r="88" spans="1:7" ht="12.75" customHeight="1" thickBot="1" x14ac:dyDescent="0.3">
      <c r="A88" s="72"/>
      <c r="B88" s="104" t="s">
        <v>49</v>
      </c>
      <c r="C88" s="105"/>
      <c r="D88" s="105"/>
      <c r="E88" s="105"/>
      <c r="F88" s="106"/>
      <c r="G88" s="69"/>
    </row>
    <row r="89" spans="1:7" ht="12.75" customHeight="1" x14ac:dyDescent="0.25">
      <c r="A89" s="72"/>
      <c r="B89" s="97"/>
      <c r="C89" s="71"/>
      <c r="D89" s="71"/>
      <c r="E89" s="71"/>
      <c r="F89" s="71"/>
      <c r="G89" s="69"/>
    </row>
    <row r="90" spans="1:7" ht="15" customHeight="1" thickBot="1" x14ac:dyDescent="0.3">
      <c r="A90" s="72"/>
      <c r="B90" s="146" t="s">
        <v>50</v>
      </c>
      <c r="C90" s="147"/>
      <c r="D90" s="96"/>
      <c r="E90" s="63"/>
      <c r="F90" s="63"/>
      <c r="G90" s="69"/>
    </row>
    <row r="91" spans="1:7" ht="12" customHeight="1" x14ac:dyDescent="0.25">
      <c r="A91" s="72"/>
      <c r="B91" s="89" t="s">
        <v>35</v>
      </c>
      <c r="C91" s="64" t="s">
        <v>51</v>
      </c>
      <c r="D91" s="90" t="s">
        <v>52</v>
      </c>
      <c r="E91" s="63"/>
      <c r="F91" s="63"/>
      <c r="G91" s="69"/>
    </row>
    <row r="92" spans="1:7" ht="12" customHeight="1" x14ac:dyDescent="0.25">
      <c r="A92" s="72"/>
      <c r="B92" s="91" t="s">
        <v>53</v>
      </c>
      <c r="C92" s="65">
        <f>G27</f>
        <v>2045000</v>
      </c>
      <c r="D92" s="92">
        <f>(C92/C98)</f>
        <v>0.46696982027713119</v>
      </c>
      <c r="E92" s="63"/>
      <c r="F92" s="63"/>
      <c r="G92" s="69"/>
    </row>
    <row r="93" spans="1:7" ht="12" customHeight="1" x14ac:dyDescent="0.25">
      <c r="A93" s="72"/>
      <c r="B93" s="91" t="s">
        <v>54</v>
      </c>
      <c r="C93" s="65">
        <f>G33</f>
        <v>0</v>
      </c>
      <c r="D93" s="92">
        <f>(C93/C98)</f>
        <v>0</v>
      </c>
      <c r="E93" s="63"/>
      <c r="F93" s="63"/>
      <c r="G93" s="69"/>
    </row>
    <row r="94" spans="1:7" ht="12" customHeight="1" x14ac:dyDescent="0.25">
      <c r="A94" s="72"/>
      <c r="B94" s="91" t="s">
        <v>55</v>
      </c>
      <c r="C94" s="65">
        <f>G44</f>
        <v>500000</v>
      </c>
      <c r="D94" s="92">
        <f>(C94/C98)</f>
        <v>0.11417355019000762</v>
      </c>
      <c r="E94" s="63"/>
      <c r="F94" s="63"/>
      <c r="G94" s="69"/>
    </row>
    <row r="95" spans="1:7" ht="12" customHeight="1" x14ac:dyDescent="0.25">
      <c r="A95" s="72"/>
      <c r="B95" s="91" t="s">
        <v>29</v>
      </c>
      <c r="C95" s="65">
        <f>G68</f>
        <v>1585760</v>
      </c>
      <c r="D95" s="92">
        <f>(C95/C98)</f>
        <v>0.36210369789861296</v>
      </c>
      <c r="E95" s="63"/>
      <c r="F95" s="63"/>
      <c r="G95" s="69"/>
    </row>
    <row r="96" spans="1:7" ht="12" customHeight="1" x14ac:dyDescent="0.25">
      <c r="A96" s="72"/>
      <c r="B96" s="91" t="s">
        <v>56</v>
      </c>
      <c r="C96" s="66">
        <f>G73</f>
        <v>40000</v>
      </c>
      <c r="D96" s="92">
        <f>(C96/C98)</f>
        <v>9.13388401520061E-3</v>
      </c>
      <c r="E96" s="68"/>
      <c r="F96" s="68"/>
      <c r="G96" s="69"/>
    </row>
    <row r="97" spans="1:7" ht="12" customHeight="1" x14ac:dyDescent="0.25">
      <c r="A97" s="72"/>
      <c r="B97" s="91" t="s">
        <v>57</v>
      </c>
      <c r="C97" s="66">
        <f>G76</f>
        <v>208538</v>
      </c>
      <c r="D97" s="92">
        <f>(C97/C98)</f>
        <v>4.7619047619047616E-2</v>
      </c>
      <c r="E97" s="68"/>
      <c r="F97" s="68"/>
      <c r="G97" s="69"/>
    </row>
    <row r="98" spans="1:7" ht="12.75" customHeight="1" thickBot="1" x14ac:dyDescent="0.3">
      <c r="A98" s="72"/>
      <c r="B98" s="93" t="s">
        <v>58</v>
      </c>
      <c r="C98" s="94">
        <f>SUM(C92:C97)</f>
        <v>4379298</v>
      </c>
      <c r="D98" s="95">
        <f>SUM(D92:D97)</f>
        <v>1</v>
      </c>
      <c r="E98" s="68"/>
      <c r="F98" s="68"/>
      <c r="G98" s="69"/>
    </row>
    <row r="99" spans="1:7" ht="12" customHeight="1" x14ac:dyDescent="0.25">
      <c r="A99" s="72"/>
      <c r="B99" s="87"/>
      <c r="C99" s="74"/>
      <c r="D99" s="74"/>
      <c r="E99" s="74"/>
      <c r="F99" s="74"/>
      <c r="G99" s="69"/>
    </row>
    <row r="100" spans="1:7" ht="12.75" customHeight="1" x14ac:dyDescent="0.25">
      <c r="A100" s="72"/>
      <c r="B100" s="88"/>
      <c r="C100" s="74"/>
      <c r="D100" s="74"/>
      <c r="E100" s="74"/>
      <c r="F100" s="74"/>
      <c r="G100" s="69"/>
    </row>
    <row r="101" spans="1:7" ht="12" customHeight="1" thickBot="1" x14ac:dyDescent="0.3">
      <c r="A101" s="62"/>
      <c r="B101" s="108"/>
      <c r="C101" s="109" t="s">
        <v>124</v>
      </c>
      <c r="D101" s="110"/>
      <c r="E101" s="111"/>
      <c r="F101" s="67"/>
      <c r="G101" s="69"/>
    </row>
    <row r="102" spans="1:7" ht="12" customHeight="1" x14ac:dyDescent="0.25">
      <c r="A102" s="72"/>
      <c r="B102" s="112" t="s">
        <v>87</v>
      </c>
      <c r="C102" s="113">
        <v>120000</v>
      </c>
      <c r="D102" s="113">
        <v>150000</v>
      </c>
      <c r="E102" s="114">
        <v>180000</v>
      </c>
      <c r="F102" s="107"/>
      <c r="G102" s="70"/>
    </row>
    <row r="103" spans="1:7" ht="12.75" customHeight="1" thickBot="1" x14ac:dyDescent="0.3">
      <c r="A103" s="72"/>
      <c r="B103" s="93" t="s">
        <v>88</v>
      </c>
      <c r="C103" s="94">
        <f>(G77/C102)</f>
        <v>36.494149999999998</v>
      </c>
      <c r="D103" s="94">
        <f>(G77/D102)</f>
        <v>29.195319999999999</v>
      </c>
      <c r="E103" s="115">
        <f>(G77/E102)</f>
        <v>24.329433333333334</v>
      </c>
      <c r="F103" s="107"/>
      <c r="G103" s="70"/>
    </row>
    <row r="104" spans="1:7" ht="15.6" customHeight="1" x14ac:dyDescent="0.25">
      <c r="A104" s="72"/>
      <c r="B104" s="98" t="s">
        <v>59</v>
      </c>
      <c r="C104" s="71"/>
      <c r="D104" s="71"/>
      <c r="E104" s="71"/>
      <c r="F104" s="71"/>
      <c r="G104" s="71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2021-03-08T12:42:10Z</dcterms:modified>
</cp:coreProperties>
</file>