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E102" i="1" l="1"/>
  <c r="D102" i="1"/>
  <c r="G22" i="1" l="1"/>
  <c r="G23" i="1"/>
  <c r="G24" i="1"/>
  <c r="G25" i="1"/>
  <c r="G26" i="1"/>
  <c r="G27" i="1"/>
  <c r="G28" i="1"/>
  <c r="G29" i="1"/>
  <c r="G30" i="1"/>
  <c r="G21" i="1"/>
  <c r="G63" i="1"/>
  <c r="G71" i="1"/>
  <c r="G31" i="1" l="1"/>
  <c r="C91" i="1" s="1"/>
  <c r="G41" i="1"/>
  <c r="G42" i="1"/>
  <c r="G43" i="1"/>
  <c r="G44" i="1"/>
  <c r="G45" i="1"/>
  <c r="G46" i="1"/>
  <c r="G40" i="1"/>
  <c r="G56" i="1"/>
  <c r="G57" i="1"/>
  <c r="G58" i="1"/>
  <c r="G59" i="1"/>
  <c r="G60" i="1"/>
  <c r="G61" i="1"/>
  <c r="G62" i="1"/>
  <c r="G64" i="1"/>
  <c r="G65" i="1"/>
  <c r="G52" i="1"/>
  <c r="G47" i="1" l="1"/>
  <c r="C93" i="1" s="1"/>
  <c r="G70" i="1" l="1"/>
  <c r="G72" i="1" s="1"/>
  <c r="G55" i="1"/>
  <c r="G54" i="1"/>
  <c r="G12" i="1"/>
  <c r="G77" i="1" s="1"/>
  <c r="G66" i="1" l="1"/>
  <c r="C94" i="1" s="1"/>
  <c r="G74" i="1" l="1"/>
  <c r="G75" i="1" s="1"/>
  <c r="G76" i="1" l="1"/>
  <c r="C96" i="1"/>
  <c r="G78" i="1"/>
  <c r="C102" i="1"/>
  <c r="C97" i="1" l="1"/>
  <c r="D94" i="1" l="1"/>
  <c r="D93" i="1"/>
  <c r="D91" i="1"/>
  <c r="D95" i="1"/>
  <c r="D96" i="1"/>
  <c r="D97" i="1" l="1"/>
</calcChain>
</file>

<file path=xl/sharedStrings.xml><?xml version="1.0" encoding="utf-8"?>
<sst xmlns="http://schemas.openxmlformats.org/spreadsheetml/2006/main" count="184" uniqueCount="121">
  <si>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</si>
  <si>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</si>
  <si>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</si>
  <si>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</si>
  <si>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</si>
  <si>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</si>
  <si>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</si>
  <si>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</si>
  <si>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</si>
  <si>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</si>
  <si>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</si>
  <si>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</si>
  <si>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</si>
  <si>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</si>
  <si>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</si>
  <si>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</si>
  <si>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</si>
  <si>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</si>
  <si>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</si>
  <si>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</si>
  <si>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</si>
  <si>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</si>
  <si>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</si>
  <si>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</si>
  <si>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</si>
  <si>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</si>
  <si>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</si>
  <si>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</si>
  <si>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</si>
  <si>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</si>
  <si>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</si>
  <si>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</si>
  <si>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</si>
  <si>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</si>
  <si>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</si>
  <si>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</si>
  <si>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</si>
  <si>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</si>
  <si>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</si>
  <si>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</si>
  <si>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</si>
  <si>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</si>
  <si>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</si>
  <si>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</si>
  <si>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</si>
  <si>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</si>
  <si>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</si>
  <si>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</si>
  <si>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</si>
  <si>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</si>
  <si>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</si>
  <si>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</si>
  <si>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</si>
  <si>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</si>
  <si>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</si>
  <si>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</si>
  <si>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</si>
  <si>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</si>
  <si>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</si>
  <si>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</si>
  <si>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</si>
  <si>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</si>
  <si>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</si>
  <si>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</si>
  <si>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</si>
  <si>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</si>
  <si>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</si>
  <si>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</si>
  <si>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</si>
  <si>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</si>
  <si>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</si>
  <si>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</si>
  <si>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</si>
  <si>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</si>
  <si>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</si>
  <si>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UNIDAD</t>
  </si>
  <si>
    <t>JM</t>
  </si>
  <si>
    <t>RENDIMIENTO (UNID/Há.)</t>
  </si>
  <si>
    <t>CONSUMO</t>
  </si>
  <si>
    <t>DIC.2020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</si>
  <si>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</si>
  <si>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</si>
  <si>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</si>
  <si>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</si>
  <si>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</si>
  <si>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</si>
  <si>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</si>
  <si>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</si>
  <si>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</si>
  <si>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APLIC. PESTICIDA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</si>
  <si>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</si>
  <si>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</si>
  <si>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</si>
  <si>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</si>
  <si>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</si>
  <si>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</si>
  <si>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</si>
  <si>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</si>
  <si>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</si>
  <si>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</si>
  <si>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</si>
  <si>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INDUCE PH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</si>
  <si>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</si>
  <si>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</si>
  <si>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</si>
  <si>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</si>
  <si>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</si>
  <si>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</si>
  <si>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</si>
  <si>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</si>
  <si>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</si>
  <si>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PLANTULAS</t>
  </si>
  <si>
    <t>ENERO-MARZO</t>
  </si>
  <si>
    <t>ABRIL</t>
  </si>
  <si>
    <t>SEQUIA</t>
  </si>
  <si>
    <t>FEB-MAR</t>
  </si>
  <si>
    <t>ENERO-MAZO</t>
  </si>
  <si>
    <t>CUREPTO</t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</si>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</sst>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Arial Narrow"/>
      <family val="2"/>
    </font>
    <font>
      <b/>
      <sz val="8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6" fontId="2" fillId="0" borderId="13" applyFont="0" applyFill="0" applyBorder="0" applyAlignment="0" applyProtection="0"/>
    <xf numFmtId="0" fontId="1" fillId="0" borderId="13"/>
    <xf numFmtId="166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9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3" fillId="5" borderId="7" xfId="0" applyNumberFormat="1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4" fillId="7" borderId="13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164" fontId="16" fillId="2" borderId="13" xfId="0" applyNumberFormat="1" applyFont="1" applyFill="1" applyBorder="1" applyAlignment="1">
      <alignment vertical="center"/>
    </xf>
    <xf numFmtId="0" fontId="14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4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4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4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164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49" fontId="12" fillId="8" borderId="25" xfId="0" applyNumberFormat="1" applyFont="1" applyFill="1" applyBorder="1" applyAlignment="1">
      <alignment vertical="center"/>
    </xf>
    <xf numFmtId="49" fontId="14" fillId="8" borderId="26" xfId="0" applyNumberFormat="1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9" fontId="14" fillId="2" borderId="28" xfId="0" applyNumberFormat="1" applyFont="1" applyFill="1" applyBorder="1" applyAlignment="1"/>
    <xf numFmtId="49" fontId="12" fillId="8" borderId="29" xfId="0" applyNumberFormat="1" applyFont="1" applyFill="1" applyBorder="1" applyAlignment="1">
      <alignment vertical="center"/>
    </xf>
    <xf numFmtId="165" fontId="12" fillId="8" borderId="30" xfId="0" applyNumberFormat="1" applyFont="1" applyFill="1" applyBorder="1" applyAlignment="1">
      <alignment vertical="center"/>
    </xf>
    <xf numFmtId="9" fontId="12" fillId="8" borderId="31" xfId="0" applyNumberFormat="1" applyFont="1" applyFill="1" applyBorder="1" applyAlignment="1">
      <alignment vertical="center"/>
    </xf>
    <xf numFmtId="0" fontId="14" fillId="9" borderId="34" xfId="0" applyFont="1" applyFill="1" applyBorder="1" applyAlignment="1"/>
    <xf numFmtId="0" fontId="14" fillId="2" borderId="13" xfId="0" applyFont="1" applyFill="1" applyBorder="1" applyAlignment="1">
      <alignment vertical="center"/>
    </xf>
    <xf numFmtId="49" fontId="14" fillId="2" borderId="1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0" fontId="12" fillId="7" borderId="13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49" fontId="17" fillId="9" borderId="13" xfId="0" applyNumberFormat="1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165" fontId="12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3" fontId="5" fillId="2" borderId="47" xfId="0" applyNumberFormat="1" applyFont="1" applyFill="1" applyBorder="1" applyAlignment="1"/>
    <xf numFmtId="49" fontId="18" fillId="3" borderId="7" xfId="0" applyNumberFormat="1" applyFont="1" applyFill="1" applyBorder="1" applyAlignment="1">
      <alignment vertical="center"/>
    </xf>
    <xf numFmtId="167" fontId="5" fillId="2" borderId="5" xfId="0" applyNumberFormat="1" applyFont="1" applyFill="1" applyBorder="1" applyAlignment="1"/>
    <xf numFmtId="3" fontId="20" fillId="3" borderId="7" xfId="0" applyNumberFormat="1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/>
    </xf>
    <xf numFmtId="0" fontId="4" fillId="2" borderId="50" xfId="0" applyFont="1" applyFill="1" applyBorder="1" applyAlignment="1"/>
    <xf numFmtId="0" fontId="6" fillId="2" borderId="50" xfId="0" applyFont="1" applyFill="1" applyBorder="1" applyAlignment="1"/>
    <xf numFmtId="0" fontId="0" fillId="2" borderId="51" xfId="0" applyFont="1" applyFill="1" applyBorder="1" applyAlignment="1"/>
    <xf numFmtId="49" fontId="3" fillId="3" borderId="48" xfId="0" applyNumberFormat="1" applyFont="1" applyFill="1" applyBorder="1" applyAlignment="1">
      <alignment vertical="center" wrapText="1"/>
    </xf>
    <xf numFmtId="49" fontId="16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vertical="center" wrapText="1"/>
    </xf>
    <xf numFmtId="49" fontId="5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horizontal="right" wrapText="1"/>
    </xf>
    <xf numFmtId="14" fontId="5" fillId="2" borderId="48" xfId="0" applyNumberFormat="1" applyFont="1" applyFill="1" applyBorder="1" applyAlignment="1">
      <alignment horizontal="right"/>
    </xf>
    <xf numFmtId="0" fontId="4" fillId="2" borderId="53" xfId="0" applyFont="1" applyFill="1" applyBorder="1" applyAlignment="1">
      <alignment wrapText="1"/>
    </xf>
    <xf numFmtId="14" fontId="4" fillId="2" borderId="53" xfId="0" applyNumberFormat="1" applyFont="1" applyFill="1" applyBorder="1" applyAlignment="1"/>
    <xf numFmtId="0" fontId="4" fillId="2" borderId="51" xfId="0" applyFont="1" applyFill="1" applyBorder="1" applyAlignment="1"/>
    <xf numFmtId="0" fontId="4" fillId="2" borderId="54" xfId="0" applyFont="1" applyFill="1" applyBorder="1" applyAlignment="1"/>
    <xf numFmtId="0" fontId="4" fillId="2" borderId="54" xfId="0" applyFont="1" applyFill="1" applyBorder="1" applyAlignment="1">
      <alignment horizontal="justify" wrapText="1"/>
    </xf>
    <xf numFmtId="0" fontId="4" fillId="2" borderId="55" xfId="0" applyFont="1" applyFill="1" applyBorder="1" applyAlignment="1"/>
    <xf numFmtId="0" fontId="4" fillId="2" borderId="56" xfId="0" applyFont="1" applyFill="1" applyBorder="1" applyAlignment="1">
      <alignment horizontal="left"/>
    </xf>
    <xf numFmtId="0" fontId="4" fillId="2" borderId="56" xfId="0" applyFont="1" applyFill="1" applyBorder="1" applyAlignment="1"/>
    <xf numFmtId="49" fontId="3" fillId="5" borderId="60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49" fontId="3" fillId="3" borderId="52" xfId="0" applyNumberFormat="1" applyFont="1" applyFill="1" applyBorder="1" applyAlignment="1">
      <alignment horizontal="center" vertical="center" wrapText="1"/>
    </xf>
    <xf numFmtId="0" fontId="22" fillId="0" borderId="62" xfId="3" applyFont="1" applyBorder="1" applyAlignment="1">
      <alignment horizontal="left"/>
    </xf>
    <xf numFmtId="0" fontId="5" fillId="0" borderId="62" xfId="3" applyFont="1" applyFill="1" applyBorder="1" applyAlignment="1">
      <alignment horizontal="center" wrapText="1"/>
    </xf>
    <xf numFmtId="0" fontId="5" fillId="0" borderId="48" xfId="3" applyFont="1" applyFill="1" applyBorder="1" applyAlignment="1">
      <alignment horizontal="left" wrapText="1"/>
    </xf>
    <xf numFmtId="0" fontId="5" fillId="0" borderId="48" xfId="3" applyFont="1" applyFill="1" applyBorder="1" applyAlignment="1">
      <alignment horizontal="center" wrapText="1"/>
    </xf>
    <xf numFmtId="0" fontId="22" fillId="0" borderId="48" xfId="3" applyFont="1" applyBorder="1" applyAlignment="1">
      <alignment horizontal="left"/>
    </xf>
    <xf numFmtId="0" fontId="22" fillId="0" borderId="48" xfId="3" applyFont="1" applyBorder="1" applyAlignment="1">
      <alignment horizontal="center"/>
    </xf>
    <xf numFmtId="0" fontId="22" fillId="0" borderId="63" xfId="3" applyFont="1" applyBorder="1" applyAlignment="1">
      <alignment horizontal="left"/>
    </xf>
    <xf numFmtId="0" fontId="22" fillId="0" borderId="63" xfId="3" applyFont="1" applyBorder="1" applyAlignment="1">
      <alignment horizontal="center"/>
    </xf>
    <xf numFmtId="3" fontId="20" fillId="3" borderId="52" xfId="0" applyNumberFormat="1" applyFont="1" applyFill="1" applyBorder="1" applyAlignment="1">
      <alignment vertical="center"/>
    </xf>
    <xf numFmtId="0" fontId="22" fillId="0" borderId="48" xfId="1" applyFont="1" applyBorder="1"/>
    <xf numFmtId="49" fontId="5" fillId="2" borderId="48" xfId="0" applyNumberFormat="1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right" wrapText="1"/>
    </xf>
    <xf numFmtId="0" fontId="5" fillId="0" borderId="48" xfId="0" applyNumberFormat="1" applyFont="1" applyBorder="1" applyAlignment="1"/>
    <xf numFmtId="0" fontId="22" fillId="0" borderId="62" xfId="1" applyFont="1" applyBorder="1"/>
    <xf numFmtId="49" fontId="5" fillId="2" borderId="62" xfId="0" applyNumberFormat="1" applyFont="1" applyFill="1" applyBorder="1" applyAlignment="1">
      <alignment horizontal="center" wrapText="1"/>
    </xf>
    <xf numFmtId="3" fontId="5" fillId="2" borderId="62" xfId="0" applyNumberFormat="1" applyFont="1" applyFill="1" applyBorder="1" applyAlignment="1">
      <alignment horizontal="right" wrapText="1"/>
    </xf>
    <xf numFmtId="49" fontId="5" fillId="2" borderId="63" xfId="0" applyNumberFormat="1" applyFont="1" applyFill="1" applyBorder="1" applyAlignment="1">
      <alignment horizontal="center" wrapText="1"/>
    </xf>
    <xf numFmtId="3" fontId="5" fillId="2" borderId="63" xfId="0" applyNumberFormat="1" applyFont="1" applyFill="1" applyBorder="1" applyAlignment="1">
      <alignment horizontal="right" wrapText="1"/>
    </xf>
    <xf numFmtId="0" fontId="8" fillId="2" borderId="48" xfId="0" applyFont="1" applyFill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right" vertical="center" wrapText="1"/>
    </xf>
    <xf numFmtId="49" fontId="8" fillId="2" borderId="48" xfId="0" applyNumberFormat="1" applyFont="1" applyFill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8" fillId="2" borderId="48" xfId="0" applyNumberFormat="1" applyFont="1" applyFill="1" applyBorder="1" applyAlignment="1"/>
    <xf numFmtId="49" fontId="5" fillId="2" borderId="48" xfId="0" applyNumberFormat="1" applyFont="1" applyFill="1" applyBorder="1" applyAlignment="1"/>
    <xf numFmtId="0" fontId="5" fillId="2" borderId="48" xfId="0" applyFont="1" applyFill="1" applyBorder="1" applyAlignment="1">
      <alignment horizontal="center"/>
    </xf>
    <xf numFmtId="0" fontId="5" fillId="2" borderId="48" xfId="0" applyFont="1" applyFill="1" applyBorder="1" applyAlignment="1"/>
    <xf numFmtId="0" fontId="19" fillId="0" borderId="62" xfId="0" applyNumberFormat="1" applyFont="1" applyBorder="1" applyAlignment="1"/>
    <xf numFmtId="0" fontId="8" fillId="2" borderId="62" xfId="0" applyFont="1" applyFill="1" applyBorder="1" applyAlignment="1">
      <alignment horizontal="left" vertical="center" wrapText="1"/>
    </xf>
    <xf numFmtId="0" fontId="0" fillId="0" borderId="62" xfId="0" applyNumberFormat="1" applyFont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/>
    </xf>
    <xf numFmtId="3" fontId="5" fillId="2" borderId="49" xfId="0" applyNumberFormat="1" applyFont="1" applyFill="1" applyBorder="1" applyAlignment="1"/>
    <xf numFmtId="49" fontId="5" fillId="2" borderId="49" xfId="0" applyNumberFormat="1" applyFont="1" applyFill="1" applyBorder="1" applyAlignment="1">
      <alignment horizontal="center" wrapText="1"/>
    </xf>
    <xf numFmtId="41" fontId="12" fillId="8" borderId="45" xfId="5" applyFont="1" applyFill="1" applyBorder="1" applyAlignment="1">
      <alignment vertical="center"/>
    </xf>
    <xf numFmtId="41" fontId="12" fillId="8" borderId="46" xfId="5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horizontal="right" vertical="center" wrapText="1"/>
    </xf>
    <xf numFmtId="168" fontId="5" fillId="0" borderId="62" xfId="4" applyNumberFormat="1" applyFont="1" applyFill="1" applyBorder="1" applyAlignment="1">
      <alignment horizontal="right" wrapText="1"/>
    </xf>
    <xf numFmtId="168" fontId="5" fillId="0" borderId="48" xfId="4" applyNumberFormat="1" applyFont="1" applyFill="1" applyBorder="1" applyAlignment="1">
      <alignment horizontal="right" wrapText="1"/>
    </xf>
    <xf numFmtId="168" fontId="5" fillId="0" borderId="63" xfId="4" applyNumberFormat="1" applyFont="1" applyFill="1" applyBorder="1" applyAlignment="1">
      <alignment horizontal="right" wrapText="1"/>
    </xf>
    <xf numFmtId="0" fontId="22" fillId="0" borderId="62" xfId="3" applyFont="1" applyBorder="1" applyAlignment="1">
      <alignment horizontal="center"/>
    </xf>
    <xf numFmtId="0" fontId="22" fillId="0" borderId="63" xfId="1" applyFont="1" applyBorder="1"/>
    <xf numFmtId="0" fontId="5" fillId="2" borderId="62" xfId="0" applyNumberFormat="1" applyFont="1" applyFill="1" applyBorder="1" applyAlignment="1">
      <alignment horizontal="center" wrapText="1"/>
    </xf>
    <xf numFmtId="0" fontId="5" fillId="2" borderId="48" xfId="0" applyNumberFormat="1" applyFont="1" applyFill="1" applyBorder="1" applyAlignment="1">
      <alignment horizontal="center" wrapText="1"/>
    </xf>
    <xf numFmtId="0" fontId="5" fillId="2" borderId="63" xfId="0" applyNumberFormat="1" applyFont="1" applyFill="1" applyBorder="1" applyAlignment="1">
      <alignment horizontal="center" wrapText="1"/>
    </xf>
    <xf numFmtId="41" fontId="5" fillId="2" borderId="48" xfId="5" applyFont="1" applyFill="1" applyBorder="1" applyAlignment="1">
      <alignment horizontal="right" vertical="center" wrapText="1"/>
    </xf>
    <xf numFmtId="41" fontId="8" fillId="2" borderId="48" xfId="5" applyFont="1" applyFill="1" applyBorder="1" applyAlignment="1">
      <alignment horizontal="left" vertical="center" wrapText="1"/>
    </xf>
    <xf numFmtId="41" fontId="5" fillId="2" borderId="48" xfId="5" applyFont="1" applyFill="1" applyBorder="1" applyAlignment="1"/>
    <xf numFmtId="3" fontId="5" fillId="2" borderId="49" xfId="0" applyNumberFormat="1" applyFont="1" applyFill="1" applyBorder="1" applyAlignment="1">
      <alignment horizontal="center"/>
    </xf>
    <xf numFmtId="0" fontId="23" fillId="2" borderId="15" xfId="0" applyFont="1" applyFill="1" applyBorder="1" applyAlignment="1"/>
    <xf numFmtId="49" fontId="20" fillId="3" borderId="52" xfId="0" applyNumberFormat="1" applyFont="1" applyFill="1" applyBorder="1" applyAlignment="1">
      <alignment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vertical="center"/>
    </xf>
    <xf numFmtId="0" fontId="23" fillId="0" borderId="0" xfId="0" applyNumberFormat="1" applyFont="1" applyAlignment="1"/>
    <xf numFmtId="0" fontId="23" fillId="0" borderId="0" xfId="0" applyFont="1" applyAlignment="1"/>
    <xf numFmtId="0" fontId="23" fillId="2" borderId="1" xfId="0" applyFont="1" applyFill="1" applyBorder="1" applyAlignment="1"/>
    <xf numFmtId="0" fontId="16" fillId="2" borderId="55" xfId="0" applyFont="1" applyFill="1" applyBorder="1" applyAlignment="1"/>
    <xf numFmtId="0" fontId="16" fillId="2" borderId="56" xfId="0" applyFont="1" applyFill="1" applyBorder="1" applyAlignment="1"/>
    <xf numFmtId="3" fontId="16" fillId="2" borderId="56" xfId="0" applyNumberFormat="1" applyFont="1" applyFill="1" applyBorder="1" applyAlignment="1"/>
    <xf numFmtId="0" fontId="23" fillId="2" borderId="4" xfId="0" applyFont="1" applyFill="1" applyBorder="1" applyAlignment="1"/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3" fontId="16" fillId="2" borderId="10" xfId="0" applyNumberFormat="1" applyFont="1" applyFill="1" applyBorder="1" applyAlignment="1"/>
    <xf numFmtId="49" fontId="20" fillId="3" borderId="7" xfId="0" applyNumberFormat="1" applyFont="1" applyFill="1" applyBorder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0" fontId="23" fillId="0" borderId="13" xfId="0" applyNumberFormat="1" applyFont="1" applyBorder="1" applyAlignment="1"/>
    <xf numFmtId="49" fontId="5" fillId="2" borderId="63" xfId="0" applyNumberFormat="1" applyFont="1" applyFill="1" applyBorder="1" applyAlignment="1"/>
    <xf numFmtId="49" fontId="5" fillId="2" borderId="63" xfId="0" applyNumberFormat="1" applyFont="1" applyFill="1" applyBorder="1" applyAlignment="1">
      <alignment horizontal="center"/>
    </xf>
    <xf numFmtId="0" fontId="5" fillId="2" borderId="63" xfId="0" applyNumberFormat="1" applyFont="1" applyFill="1" applyBorder="1" applyAlignment="1"/>
    <xf numFmtId="3" fontId="5" fillId="2" borderId="63" xfId="0" applyNumberFormat="1" applyFont="1" applyFill="1" applyBorder="1" applyAlignment="1"/>
    <xf numFmtId="41" fontId="5" fillId="2" borderId="63" xfId="5" applyFont="1" applyFill="1" applyBorder="1" applyAlignment="1"/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/>
    </xf>
    <xf numFmtId="3" fontId="5" fillId="2" borderId="47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49" fontId="12" fillId="8" borderId="14" xfId="0" applyNumberFormat="1" applyFont="1" applyFill="1" applyBorder="1" applyAlignment="1">
      <alignment horizontal="center" vertical="center"/>
    </xf>
    <xf numFmtId="49" fontId="17" fillId="9" borderId="32" xfId="0" applyNumberFormat="1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7" xfId="0" applyNumberFormat="1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9128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96" zoomScaleNormal="96" workbookViewId="0">
      <selection activeCell="I95" sqref="I9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8.7109375" style="1" customWidth="1"/>
    <col min="4" max="4" width="7.855468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79"/>
      <c r="C8" s="79"/>
      <c r="D8" s="2"/>
      <c r="E8" s="3"/>
      <c r="F8" s="3"/>
      <c r="G8" s="3"/>
    </row>
    <row r="9" spans="1:7" ht="12" customHeight="1">
      <c r="A9" s="27"/>
      <c r="B9" s="80" t="s">
        <v>0</v>
      </c>
      <c r="C9" s="81" t="s">
        <v>83</v>
      </c>
      <c r="D9" s="77"/>
      <c r="E9" s="192" t="s">
        <v>77</v>
      </c>
      <c r="F9" s="193"/>
      <c r="G9" s="5">
        <v>25000</v>
      </c>
    </row>
    <row r="10" spans="1:7" ht="21.75" customHeight="1">
      <c r="A10" s="27"/>
      <c r="B10" s="82" t="s">
        <v>1</v>
      </c>
      <c r="C10" s="137" t="s">
        <v>102</v>
      </c>
      <c r="D10" s="78"/>
      <c r="E10" s="190" t="s">
        <v>2</v>
      </c>
      <c r="F10" s="191"/>
      <c r="G10" s="6" t="s">
        <v>110</v>
      </c>
    </row>
    <row r="11" spans="1:7" ht="15" customHeight="1">
      <c r="A11" s="27"/>
      <c r="B11" s="82" t="s">
        <v>3</v>
      </c>
      <c r="C11" s="83" t="s">
        <v>4</v>
      </c>
      <c r="D11" s="78"/>
      <c r="E11" s="190" t="s">
        <v>81</v>
      </c>
      <c r="F11" s="191"/>
      <c r="G11" s="73">
        <v>250</v>
      </c>
    </row>
    <row r="12" spans="1:7" ht="15" customHeight="1">
      <c r="A12" s="27"/>
      <c r="B12" s="82" t="s">
        <v>5</v>
      </c>
      <c r="C12" s="84" t="s">
        <v>80</v>
      </c>
      <c r="D12" s="78"/>
      <c r="E12" s="8" t="s">
        <v>6</v>
      </c>
      <c r="F12" s="9"/>
      <c r="G12" s="10">
        <f>(G9*G11)</f>
        <v>6250000</v>
      </c>
    </row>
    <row r="13" spans="1:7" ht="15" customHeight="1">
      <c r="A13" s="27"/>
      <c r="B13" s="82" t="s">
        <v>7</v>
      </c>
      <c r="C13" s="83" t="s">
        <v>117</v>
      </c>
      <c r="D13" s="78"/>
      <c r="E13" s="190" t="s">
        <v>8</v>
      </c>
      <c r="F13" s="191"/>
      <c r="G13" s="6" t="s">
        <v>78</v>
      </c>
    </row>
    <row r="14" spans="1:7" ht="15" customHeight="1">
      <c r="A14" s="27"/>
      <c r="B14" s="82" t="s">
        <v>9</v>
      </c>
      <c r="C14" s="83" t="s">
        <v>117</v>
      </c>
      <c r="D14" s="78"/>
      <c r="E14" s="190" t="s">
        <v>10</v>
      </c>
      <c r="F14" s="191"/>
      <c r="G14" s="6" t="s">
        <v>110</v>
      </c>
    </row>
    <row r="15" spans="1:7" ht="15" customHeight="1">
      <c r="A15" s="27"/>
      <c r="B15" s="82" t="s">
        <v>11</v>
      </c>
      <c r="C15" s="85" t="s">
        <v>79</v>
      </c>
      <c r="D15" s="78"/>
      <c r="E15" s="194" t="s">
        <v>12</v>
      </c>
      <c r="F15" s="195"/>
      <c r="G15" s="7" t="s">
        <v>114</v>
      </c>
    </row>
    <row r="16" spans="1:7" ht="12" customHeight="1">
      <c r="A16" s="2"/>
      <c r="B16" s="86"/>
      <c r="C16" s="87"/>
      <c r="D16" s="88"/>
      <c r="E16" s="89"/>
      <c r="F16" s="89"/>
      <c r="G16" s="90"/>
    </row>
    <row r="17" spans="1:255" ht="12" customHeight="1">
      <c r="A17" s="27"/>
      <c r="B17" s="196" t="s">
        <v>13</v>
      </c>
      <c r="C17" s="197"/>
      <c r="D17" s="197"/>
      <c r="E17" s="197"/>
      <c r="F17" s="197"/>
      <c r="G17" s="198"/>
    </row>
    <row r="18" spans="1:255" ht="12" customHeight="1">
      <c r="A18" s="2"/>
      <c r="B18" s="91"/>
      <c r="C18" s="92"/>
      <c r="D18" s="92"/>
      <c r="E18" s="92"/>
      <c r="F18" s="93"/>
      <c r="G18" s="93"/>
    </row>
    <row r="19" spans="1:255" ht="12" customHeight="1">
      <c r="A19" s="4"/>
      <c r="B19" s="94" t="s">
        <v>14</v>
      </c>
      <c r="C19" s="95"/>
      <c r="D19" s="96"/>
      <c r="E19" s="96"/>
      <c r="F19" s="96"/>
      <c r="G19" s="96"/>
    </row>
    <row r="20" spans="1:255" ht="24" customHeight="1">
      <c r="A20" s="27"/>
      <c r="B20" s="97" t="s">
        <v>15</v>
      </c>
      <c r="C20" s="97" t="s">
        <v>16</v>
      </c>
      <c r="D20" s="97" t="s">
        <v>17</v>
      </c>
      <c r="E20" s="97" t="s">
        <v>18</v>
      </c>
      <c r="F20" s="97" t="s">
        <v>19</v>
      </c>
      <c r="G20" s="97" t="s">
        <v>20</v>
      </c>
    </row>
    <row r="21" spans="1:255" ht="12.75" customHeight="1">
      <c r="A21" s="70"/>
      <c r="B21" s="98" t="s">
        <v>103</v>
      </c>
      <c r="C21" s="99" t="s">
        <v>21</v>
      </c>
      <c r="D21" s="141">
        <v>10</v>
      </c>
      <c r="E21" s="99" t="s">
        <v>90</v>
      </c>
      <c r="F21" s="138">
        <v>20000</v>
      </c>
      <c r="G21" s="138">
        <f>D21*F21</f>
        <v>200000</v>
      </c>
      <c r="H21" s="76"/>
    </row>
    <row r="22" spans="1:255" ht="12.75" customHeight="1">
      <c r="A22" s="27"/>
      <c r="B22" s="100" t="s">
        <v>84</v>
      </c>
      <c r="C22" s="101" t="s">
        <v>21</v>
      </c>
      <c r="D22" s="101">
        <v>3</v>
      </c>
      <c r="E22" s="101" t="s">
        <v>92</v>
      </c>
      <c r="F22" s="139">
        <v>20000</v>
      </c>
      <c r="G22" s="139">
        <f t="shared" ref="G22:G30" si="0">D22*F22</f>
        <v>60000</v>
      </c>
    </row>
    <row r="23" spans="1:255" ht="15">
      <c r="A23" s="27"/>
      <c r="B23" s="100" t="s">
        <v>85</v>
      </c>
      <c r="C23" s="101" t="s">
        <v>21</v>
      </c>
      <c r="D23" s="101">
        <v>1</v>
      </c>
      <c r="E23" s="101" t="s">
        <v>90</v>
      </c>
      <c r="F23" s="139">
        <v>20000</v>
      </c>
      <c r="G23" s="139">
        <f t="shared" si="0"/>
        <v>20000</v>
      </c>
      <c r="H23" s="76"/>
    </row>
    <row r="24" spans="1:255" ht="12.75" customHeight="1">
      <c r="A24" s="27"/>
      <c r="B24" s="100" t="s">
        <v>86</v>
      </c>
      <c r="C24" s="101" t="s">
        <v>21</v>
      </c>
      <c r="D24" s="101">
        <v>1</v>
      </c>
      <c r="E24" s="101" t="s">
        <v>90</v>
      </c>
      <c r="F24" s="139">
        <v>20000</v>
      </c>
      <c r="G24" s="139">
        <f t="shared" si="0"/>
        <v>20000</v>
      </c>
      <c r="H24" s="76"/>
    </row>
    <row r="25" spans="1:255" ht="12.75" customHeight="1">
      <c r="A25" s="70"/>
      <c r="B25" s="100" t="s">
        <v>87</v>
      </c>
      <c r="C25" s="101" t="s">
        <v>21</v>
      </c>
      <c r="D25" s="101">
        <v>1</v>
      </c>
      <c r="E25" s="101" t="s">
        <v>90</v>
      </c>
      <c r="F25" s="139">
        <v>20000</v>
      </c>
      <c r="G25" s="139">
        <f t="shared" si="0"/>
        <v>20000</v>
      </c>
      <c r="H25" s="76"/>
    </row>
    <row r="26" spans="1:255" ht="12.75" customHeight="1">
      <c r="A26" s="70"/>
      <c r="B26" s="102" t="s">
        <v>88</v>
      </c>
      <c r="C26" s="101" t="s">
        <v>21</v>
      </c>
      <c r="D26" s="103">
        <v>18</v>
      </c>
      <c r="E26" s="101" t="s">
        <v>112</v>
      </c>
      <c r="F26" s="139">
        <v>20000</v>
      </c>
      <c r="G26" s="139">
        <f t="shared" si="0"/>
        <v>360000</v>
      </c>
      <c r="H26" s="76"/>
    </row>
    <row r="27" spans="1:255" ht="12.75" customHeight="1">
      <c r="A27" s="70"/>
      <c r="B27" s="102" t="s">
        <v>89</v>
      </c>
      <c r="C27" s="101" t="s">
        <v>21</v>
      </c>
      <c r="D27" s="103">
        <v>2</v>
      </c>
      <c r="E27" s="103" t="s">
        <v>115</v>
      </c>
      <c r="F27" s="139">
        <v>20000</v>
      </c>
      <c r="G27" s="139">
        <f t="shared" si="0"/>
        <v>40000</v>
      </c>
      <c r="H27" s="76"/>
    </row>
    <row r="28" spans="1:255" ht="12.75" customHeight="1">
      <c r="A28" s="70"/>
      <c r="B28" s="102" t="s">
        <v>84</v>
      </c>
      <c r="C28" s="101" t="s">
        <v>21</v>
      </c>
      <c r="D28" s="103">
        <v>1</v>
      </c>
      <c r="E28" s="103" t="s">
        <v>90</v>
      </c>
      <c r="F28" s="139">
        <v>20000</v>
      </c>
      <c r="G28" s="139">
        <f t="shared" si="0"/>
        <v>20000</v>
      </c>
      <c r="H28" s="76"/>
    </row>
    <row r="29" spans="1:255" ht="12.75" customHeight="1">
      <c r="A29" s="70"/>
      <c r="B29" s="102" t="s">
        <v>61</v>
      </c>
      <c r="C29" s="101" t="s">
        <v>21</v>
      </c>
      <c r="D29" s="103">
        <v>11</v>
      </c>
      <c r="E29" s="103" t="s">
        <v>116</v>
      </c>
      <c r="F29" s="139">
        <v>20000</v>
      </c>
      <c r="G29" s="139">
        <f t="shared" si="0"/>
        <v>220000</v>
      </c>
      <c r="H29" s="76"/>
    </row>
    <row r="30" spans="1:255" ht="12.75" customHeight="1">
      <c r="A30" s="70"/>
      <c r="B30" s="104" t="s">
        <v>58</v>
      </c>
      <c r="C30" s="105" t="s">
        <v>21</v>
      </c>
      <c r="D30" s="105">
        <v>20</v>
      </c>
      <c r="E30" s="105" t="s">
        <v>110</v>
      </c>
      <c r="F30" s="140">
        <v>20000</v>
      </c>
      <c r="G30" s="140">
        <f t="shared" si="0"/>
        <v>400000</v>
      </c>
      <c r="H30" s="76"/>
    </row>
    <row r="31" spans="1:255" s="155" customFormat="1" ht="12.75" customHeight="1">
      <c r="A31" s="150"/>
      <c r="B31" s="151" t="s">
        <v>22</v>
      </c>
      <c r="C31" s="152"/>
      <c r="D31" s="152"/>
      <c r="E31" s="152"/>
      <c r="F31" s="153"/>
      <c r="G31" s="106">
        <f>SUM(G21:G30)</f>
        <v>1360000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</row>
    <row r="32" spans="1:255" s="155" customFormat="1" ht="12" customHeight="1">
      <c r="A32" s="156"/>
      <c r="B32" s="157"/>
      <c r="C32" s="158"/>
      <c r="D32" s="158"/>
      <c r="E32" s="158"/>
      <c r="F32" s="159"/>
      <c r="G32" s="159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</row>
    <row r="33" spans="1:255" s="155" customFormat="1" ht="12" customHeight="1">
      <c r="A33" s="160"/>
      <c r="B33" s="12" t="s">
        <v>23</v>
      </c>
      <c r="C33" s="161"/>
      <c r="D33" s="162"/>
      <c r="E33" s="162"/>
      <c r="F33" s="163"/>
      <c r="G33" s="163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  <c r="IG33" s="154"/>
      <c r="IH33" s="154"/>
      <c r="II33" s="154"/>
      <c r="IJ33" s="154"/>
      <c r="IK33" s="154"/>
      <c r="IL33" s="154"/>
      <c r="IM33" s="154"/>
      <c r="IN33" s="154"/>
      <c r="IO33" s="154"/>
      <c r="IP33" s="154"/>
      <c r="IQ33" s="154"/>
      <c r="IR33" s="154"/>
      <c r="IS33" s="154"/>
      <c r="IT33" s="154"/>
      <c r="IU33" s="154"/>
    </row>
    <row r="34" spans="1:255" s="155" customFormat="1" ht="24" customHeight="1">
      <c r="A34" s="160"/>
      <c r="B34" s="13" t="s">
        <v>15</v>
      </c>
      <c r="C34" s="14" t="s">
        <v>16</v>
      </c>
      <c r="D34" s="14" t="s">
        <v>17</v>
      </c>
      <c r="E34" s="13" t="s">
        <v>18</v>
      </c>
      <c r="F34" s="14" t="s">
        <v>19</v>
      </c>
      <c r="G34" s="13" t="s">
        <v>20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  <c r="IT34" s="154"/>
      <c r="IU34" s="154"/>
    </row>
    <row r="35" spans="1:255" s="155" customFormat="1" ht="12" customHeight="1">
      <c r="A35" s="160"/>
      <c r="B35" s="164"/>
      <c r="C35" s="165"/>
      <c r="D35" s="165"/>
      <c r="E35" s="165"/>
      <c r="F35" s="164"/>
      <c r="G35" s="16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  <c r="HQ35" s="154"/>
      <c r="HR35" s="154"/>
      <c r="HS35" s="154"/>
      <c r="HT35" s="154"/>
      <c r="HU35" s="154"/>
      <c r="HV35" s="154"/>
      <c r="HW35" s="154"/>
      <c r="HX35" s="154"/>
      <c r="HY35" s="154"/>
      <c r="HZ35" s="154"/>
      <c r="IA35" s="154"/>
      <c r="IB35" s="154"/>
      <c r="IC35" s="154"/>
      <c r="ID35" s="154"/>
      <c r="IE35" s="154"/>
      <c r="IF35" s="154"/>
      <c r="IG35" s="154"/>
      <c r="IH35" s="154"/>
      <c r="II35" s="154"/>
      <c r="IJ35" s="154"/>
      <c r="IK35" s="154"/>
      <c r="IL35" s="154"/>
      <c r="IM35" s="154"/>
      <c r="IN35" s="154"/>
      <c r="IO35" s="154"/>
      <c r="IP35" s="154"/>
      <c r="IQ35" s="154"/>
      <c r="IR35" s="154"/>
      <c r="IS35" s="154"/>
      <c r="IT35" s="154"/>
      <c r="IU35" s="154"/>
    </row>
    <row r="36" spans="1:255" s="155" customFormat="1" ht="12" customHeight="1">
      <c r="A36" s="160"/>
      <c r="B36" s="166" t="s">
        <v>24</v>
      </c>
      <c r="C36" s="167"/>
      <c r="D36" s="167"/>
      <c r="E36" s="167"/>
      <c r="F36" s="16"/>
      <c r="G36" s="16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  <c r="IU36" s="154"/>
    </row>
    <row r="37" spans="1:255" s="155" customFormat="1" ht="12" customHeight="1">
      <c r="A37" s="156"/>
      <c r="B37" s="168"/>
      <c r="C37" s="169"/>
      <c r="D37" s="169"/>
      <c r="E37" s="169"/>
      <c r="F37" s="170"/>
      <c r="G37" s="170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</row>
    <row r="38" spans="1:255" s="155" customFormat="1" ht="12" customHeight="1">
      <c r="A38" s="160"/>
      <c r="B38" s="12" t="s">
        <v>25</v>
      </c>
      <c r="C38" s="161"/>
      <c r="D38" s="162"/>
      <c r="E38" s="162"/>
      <c r="F38" s="163"/>
      <c r="G38" s="163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</row>
    <row r="39" spans="1:255" s="155" customFormat="1" ht="24" customHeight="1">
      <c r="A39" s="160"/>
      <c r="B39" s="13" t="s">
        <v>15</v>
      </c>
      <c r="C39" s="13" t="s">
        <v>16</v>
      </c>
      <c r="D39" s="13" t="s">
        <v>17</v>
      </c>
      <c r="E39" s="13" t="s">
        <v>18</v>
      </c>
      <c r="F39" s="14" t="s">
        <v>19</v>
      </c>
      <c r="G39" s="13" t="s">
        <v>20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4"/>
      <c r="GF39" s="154"/>
      <c r="GG39" s="154"/>
      <c r="GH39" s="154"/>
      <c r="GI39" s="154"/>
      <c r="GJ39" s="154"/>
      <c r="GK39" s="154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  <c r="HF39" s="154"/>
      <c r="HG39" s="154"/>
      <c r="HH39" s="154"/>
      <c r="HI39" s="154"/>
      <c r="HJ39" s="154"/>
      <c r="HK39" s="154"/>
      <c r="HL39" s="154"/>
      <c r="HM39" s="154"/>
      <c r="HN39" s="154"/>
      <c r="HO39" s="154"/>
      <c r="HP39" s="154"/>
      <c r="HQ39" s="154"/>
      <c r="HR39" s="154"/>
      <c r="HS39" s="154"/>
      <c r="HT39" s="154"/>
      <c r="HU39" s="154"/>
      <c r="HV39" s="154"/>
      <c r="HW39" s="154"/>
      <c r="HX39" s="154"/>
      <c r="HY39" s="154"/>
      <c r="HZ39" s="154"/>
      <c r="IA39" s="154"/>
      <c r="IB39" s="154"/>
      <c r="IC39" s="154"/>
      <c r="ID39" s="154"/>
      <c r="IE39" s="154"/>
      <c r="IF39" s="154"/>
      <c r="IG39" s="154"/>
      <c r="IH39" s="154"/>
      <c r="II39" s="154"/>
      <c r="IJ39" s="154"/>
      <c r="IK39" s="154"/>
      <c r="IL39" s="154"/>
      <c r="IM39" s="154"/>
      <c r="IN39" s="154"/>
      <c r="IO39" s="154"/>
      <c r="IP39" s="154"/>
      <c r="IQ39" s="154"/>
      <c r="IR39" s="154"/>
      <c r="IS39" s="154"/>
      <c r="IT39" s="154"/>
      <c r="IU39" s="154"/>
    </row>
    <row r="40" spans="1:255" ht="12.75" customHeight="1">
      <c r="A40" s="27"/>
      <c r="B40" s="111" t="s">
        <v>63</v>
      </c>
      <c r="C40" s="112" t="s">
        <v>76</v>
      </c>
      <c r="D40" s="143">
        <v>0.4</v>
      </c>
      <c r="E40" s="112" t="s">
        <v>104</v>
      </c>
      <c r="F40" s="113">
        <v>125000</v>
      </c>
      <c r="G40" s="113">
        <f>D40*F40</f>
        <v>50000</v>
      </c>
    </row>
    <row r="41" spans="1:255" ht="12.75" customHeight="1">
      <c r="A41" s="27"/>
      <c r="B41" s="107" t="s">
        <v>82</v>
      </c>
      <c r="C41" s="108" t="s">
        <v>76</v>
      </c>
      <c r="D41" s="144">
        <v>0.4</v>
      </c>
      <c r="E41" s="108" t="s">
        <v>104</v>
      </c>
      <c r="F41" s="109">
        <v>125000</v>
      </c>
      <c r="G41" s="109">
        <f t="shared" ref="G41:G46" si="1">D41*F41</f>
        <v>50000</v>
      </c>
    </row>
    <row r="42" spans="1:255" ht="12.75" customHeight="1">
      <c r="A42" s="27"/>
      <c r="B42" s="107" t="s">
        <v>105</v>
      </c>
      <c r="C42" s="108" t="s">
        <v>76</v>
      </c>
      <c r="D42" s="144">
        <v>0.5</v>
      </c>
      <c r="E42" s="108" t="s">
        <v>90</v>
      </c>
      <c r="F42" s="110">
        <v>125000</v>
      </c>
      <c r="G42" s="109">
        <f t="shared" si="1"/>
        <v>62500</v>
      </c>
    </row>
    <row r="43" spans="1:255" ht="12.75" customHeight="1">
      <c r="A43" s="27"/>
      <c r="B43" s="107" t="s">
        <v>109</v>
      </c>
      <c r="C43" s="108" t="s">
        <v>76</v>
      </c>
      <c r="D43" s="144">
        <v>0.2</v>
      </c>
      <c r="E43" s="108" t="s">
        <v>90</v>
      </c>
      <c r="F43" s="109">
        <v>125000</v>
      </c>
      <c r="G43" s="109">
        <f t="shared" si="1"/>
        <v>25000</v>
      </c>
    </row>
    <row r="44" spans="1:255" ht="12.75" customHeight="1">
      <c r="A44" s="27"/>
      <c r="B44" s="107" t="s">
        <v>64</v>
      </c>
      <c r="C44" s="108" t="s">
        <v>76</v>
      </c>
      <c r="D44" s="144">
        <v>0.4</v>
      </c>
      <c r="E44" s="108" t="s">
        <v>106</v>
      </c>
      <c r="F44" s="109">
        <v>125000</v>
      </c>
      <c r="G44" s="109">
        <f t="shared" si="1"/>
        <v>50000</v>
      </c>
    </row>
    <row r="45" spans="1:255" ht="12.75" customHeight="1">
      <c r="A45" s="27"/>
      <c r="B45" s="107" t="s">
        <v>65</v>
      </c>
      <c r="C45" s="108" t="s">
        <v>76</v>
      </c>
      <c r="D45" s="144">
        <v>0.125</v>
      </c>
      <c r="E45" s="108" t="s">
        <v>107</v>
      </c>
      <c r="F45" s="109">
        <v>125000</v>
      </c>
      <c r="G45" s="109">
        <f t="shared" si="1"/>
        <v>15625</v>
      </c>
    </row>
    <row r="46" spans="1:255" ht="12.75" customHeight="1">
      <c r="A46" s="27"/>
      <c r="B46" s="142" t="s">
        <v>62</v>
      </c>
      <c r="C46" s="114" t="s">
        <v>76</v>
      </c>
      <c r="D46" s="145">
        <v>2</v>
      </c>
      <c r="E46" s="114" t="s">
        <v>108</v>
      </c>
      <c r="F46" s="115">
        <v>125000</v>
      </c>
      <c r="G46" s="115">
        <f t="shared" si="1"/>
        <v>250000</v>
      </c>
    </row>
    <row r="47" spans="1:255" s="155" customFormat="1" ht="12.75" customHeight="1">
      <c r="A47" s="160"/>
      <c r="B47" s="171" t="s">
        <v>26</v>
      </c>
      <c r="C47" s="172"/>
      <c r="D47" s="172"/>
      <c r="E47" s="172"/>
      <c r="F47" s="173"/>
      <c r="G47" s="74">
        <f>SUM(G40:G46)</f>
        <v>503125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4"/>
      <c r="FG47" s="154"/>
      <c r="FH47" s="154"/>
      <c r="FI47" s="154"/>
      <c r="FJ47" s="154"/>
      <c r="FK47" s="154"/>
      <c r="FL47" s="154"/>
      <c r="FM47" s="154"/>
      <c r="FN47" s="154"/>
      <c r="FO47" s="154"/>
      <c r="FP47" s="154"/>
      <c r="FQ47" s="154"/>
      <c r="FR47" s="154"/>
      <c r="FS47" s="154"/>
      <c r="FT47" s="154"/>
      <c r="FU47" s="154"/>
      <c r="FV47" s="154"/>
      <c r="FW47" s="154"/>
      <c r="FX47" s="154"/>
      <c r="FY47" s="154"/>
      <c r="FZ47" s="154"/>
      <c r="GA47" s="154"/>
      <c r="GB47" s="154"/>
      <c r="GC47" s="154"/>
      <c r="GD47" s="154"/>
      <c r="GE47" s="154"/>
      <c r="GF47" s="154"/>
      <c r="GG47" s="154"/>
      <c r="GH47" s="154"/>
      <c r="GI47" s="154"/>
      <c r="GJ47" s="154"/>
      <c r="GK47" s="154"/>
      <c r="GL47" s="154"/>
      <c r="GM47" s="154"/>
      <c r="GN47" s="154"/>
      <c r="GO47" s="154"/>
      <c r="GP47" s="154"/>
      <c r="GQ47" s="154"/>
      <c r="GR47" s="154"/>
      <c r="GS47" s="154"/>
      <c r="GT47" s="154"/>
      <c r="GU47" s="154"/>
      <c r="GV47" s="154"/>
      <c r="GW47" s="154"/>
      <c r="GX47" s="154"/>
      <c r="GY47" s="154"/>
      <c r="GZ47" s="154"/>
      <c r="HA47" s="154"/>
      <c r="HB47" s="154"/>
      <c r="HC47" s="154"/>
      <c r="HD47" s="154"/>
      <c r="HE47" s="154"/>
      <c r="HF47" s="154"/>
      <c r="HG47" s="154"/>
      <c r="HH47" s="154"/>
      <c r="HI47" s="154"/>
      <c r="HJ47" s="154"/>
      <c r="HK47" s="154"/>
      <c r="HL47" s="154"/>
      <c r="HM47" s="154"/>
      <c r="HN47" s="154"/>
      <c r="HO47" s="154"/>
      <c r="HP47" s="154"/>
      <c r="HQ47" s="154"/>
      <c r="HR47" s="154"/>
      <c r="HS47" s="154"/>
      <c r="HT47" s="154"/>
      <c r="HU47" s="154"/>
      <c r="HV47" s="154"/>
      <c r="HW47" s="154"/>
      <c r="HX47" s="154"/>
      <c r="HY47" s="154"/>
      <c r="HZ47" s="154"/>
      <c r="IA47" s="154"/>
      <c r="IB47" s="154"/>
      <c r="IC47" s="154"/>
      <c r="ID47" s="154"/>
      <c r="IE47" s="154"/>
      <c r="IF47" s="154"/>
      <c r="IG47" s="154"/>
      <c r="IH47" s="154"/>
      <c r="II47" s="154"/>
      <c r="IJ47" s="154"/>
      <c r="IK47" s="154"/>
      <c r="IL47" s="154"/>
      <c r="IM47" s="154"/>
      <c r="IN47" s="154"/>
      <c r="IO47" s="154"/>
      <c r="IP47" s="154"/>
      <c r="IQ47" s="154"/>
      <c r="IR47" s="154"/>
      <c r="IS47" s="154"/>
      <c r="IT47" s="154"/>
      <c r="IU47" s="154"/>
    </row>
    <row r="48" spans="1:255" s="155" customFormat="1" ht="12" customHeight="1">
      <c r="A48" s="156"/>
      <c r="B48" s="168"/>
      <c r="C48" s="169"/>
      <c r="D48" s="169"/>
      <c r="E48" s="169"/>
      <c r="F48" s="170"/>
      <c r="G48" s="170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  <c r="HJ48" s="154"/>
      <c r="HK48" s="154"/>
      <c r="HL48" s="154"/>
      <c r="HM48" s="154"/>
      <c r="HN48" s="154"/>
      <c r="HO48" s="154"/>
      <c r="HP48" s="154"/>
      <c r="HQ48" s="154"/>
      <c r="HR48" s="154"/>
      <c r="HS48" s="154"/>
      <c r="HT48" s="154"/>
      <c r="HU48" s="154"/>
      <c r="HV48" s="154"/>
      <c r="HW48" s="154"/>
      <c r="HX48" s="154"/>
      <c r="HY48" s="154"/>
      <c r="HZ48" s="154"/>
      <c r="IA48" s="154"/>
      <c r="IB48" s="154"/>
      <c r="IC48" s="154"/>
      <c r="ID48" s="154"/>
      <c r="IE48" s="154"/>
      <c r="IF48" s="154"/>
      <c r="IG48" s="154"/>
      <c r="IH48" s="154"/>
      <c r="II48" s="154"/>
      <c r="IJ48" s="154"/>
      <c r="IK48" s="154"/>
      <c r="IL48" s="154"/>
      <c r="IM48" s="154"/>
      <c r="IN48" s="154"/>
      <c r="IO48" s="154"/>
      <c r="IP48" s="154"/>
      <c r="IQ48" s="154"/>
      <c r="IR48" s="154"/>
      <c r="IS48" s="154"/>
      <c r="IT48" s="154"/>
      <c r="IU48" s="154"/>
    </row>
    <row r="49" spans="1:255" s="155" customFormat="1" ht="12" customHeight="1">
      <c r="A49" s="160"/>
      <c r="B49" s="12" t="s">
        <v>27</v>
      </c>
      <c r="C49" s="161"/>
      <c r="D49" s="162"/>
      <c r="E49" s="162"/>
      <c r="F49" s="163"/>
      <c r="G49" s="163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54"/>
      <c r="EL49" s="154"/>
      <c r="EM49" s="154"/>
      <c r="EN49" s="154"/>
      <c r="EO49" s="154"/>
      <c r="EP49" s="154"/>
      <c r="EQ49" s="154"/>
      <c r="ER49" s="154"/>
      <c r="ES49" s="154"/>
      <c r="ET49" s="154"/>
      <c r="EU49" s="154"/>
      <c r="EV49" s="154"/>
      <c r="EW49" s="154"/>
      <c r="EX49" s="154"/>
      <c r="EY49" s="154"/>
      <c r="EZ49" s="154"/>
      <c r="FA49" s="154"/>
      <c r="FB49" s="154"/>
      <c r="FC49" s="154"/>
      <c r="FD49" s="154"/>
      <c r="FE49" s="154"/>
      <c r="FF49" s="154"/>
      <c r="FG49" s="154"/>
      <c r="FH49" s="154"/>
      <c r="FI49" s="154"/>
      <c r="FJ49" s="154"/>
      <c r="FK49" s="154"/>
      <c r="FL49" s="154"/>
      <c r="FM49" s="154"/>
      <c r="FN49" s="154"/>
      <c r="FO49" s="154"/>
      <c r="FP49" s="154"/>
      <c r="FQ49" s="154"/>
      <c r="FR49" s="154"/>
      <c r="FS49" s="154"/>
      <c r="FT49" s="154"/>
      <c r="FU49" s="154"/>
      <c r="FV49" s="154"/>
      <c r="FW49" s="154"/>
      <c r="FX49" s="154"/>
      <c r="FY49" s="154"/>
      <c r="FZ49" s="154"/>
      <c r="GA49" s="154"/>
      <c r="GB49" s="154"/>
      <c r="GC49" s="154"/>
      <c r="GD49" s="154"/>
      <c r="GE49" s="154"/>
      <c r="GF49" s="154"/>
      <c r="GG49" s="154"/>
      <c r="GH49" s="154"/>
      <c r="GI49" s="154"/>
      <c r="GJ49" s="154"/>
      <c r="GK49" s="154"/>
      <c r="GL49" s="154"/>
      <c r="GM49" s="154"/>
      <c r="GN49" s="154"/>
      <c r="GO49" s="154"/>
      <c r="GP49" s="154"/>
      <c r="GQ49" s="154"/>
      <c r="GR49" s="154"/>
      <c r="GS49" s="154"/>
      <c r="GT49" s="154"/>
      <c r="GU49" s="154"/>
      <c r="GV49" s="154"/>
      <c r="GW49" s="154"/>
      <c r="GX49" s="154"/>
      <c r="GY49" s="154"/>
      <c r="GZ49" s="154"/>
      <c r="HA49" s="154"/>
      <c r="HB49" s="154"/>
      <c r="HC49" s="154"/>
      <c r="HD49" s="154"/>
      <c r="HE49" s="154"/>
      <c r="HF49" s="154"/>
      <c r="HG49" s="154"/>
      <c r="HH49" s="154"/>
      <c r="HI49" s="154"/>
      <c r="HJ49" s="154"/>
      <c r="HK49" s="154"/>
      <c r="HL49" s="154"/>
      <c r="HM49" s="154"/>
      <c r="HN49" s="154"/>
      <c r="HO49" s="154"/>
      <c r="HP49" s="154"/>
      <c r="HQ49" s="154"/>
      <c r="HR49" s="154"/>
      <c r="HS49" s="154"/>
      <c r="HT49" s="154"/>
      <c r="HU49" s="154"/>
      <c r="HV49" s="154"/>
      <c r="HW49" s="154"/>
      <c r="HX49" s="154"/>
      <c r="HY49" s="154"/>
      <c r="HZ49" s="154"/>
      <c r="IA49" s="154"/>
      <c r="IB49" s="154"/>
      <c r="IC49" s="154"/>
      <c r="ID49" s="154"/>
      <c r="IE49" s="154"/>
      <c r="IF49" s="154"/>
      <c r="IG49" s="154"/>
      <c r="IH49" s="154"/>
      <c r="II49" s="154"/>
      <c r="IJ49" s="154"/>
      <c r="IK49" s="154"/>
      <c r="IL49" s="154"/>
      <c r="IM49" s="154"/>
      <c r="IN49" s="154"/>
      <c r="IO49" s="154"/>
      <c r="IP49" s="154"/>
      <c r="IQ49" s="154"/>
      <c r="IR49" s="154"/>
      <c r="IS49" s="154"/>
      <c r="IT49" s="154"/>
      <c r="IU49" s="154"/>
    </row>
    <row r="50" spans="1:255" s="155" customFormat="1" ht="24" customHeight="1">
      <c r="A50" s="160"/>
      <c r="B50" s="14" t="s">
        <v>28</v>
      </c>
      <c r="C50" s="14" t="s">
        <v>29</v>
      </c>
      <c r="D50" s="14" t="s">
        <v>30</v>
      </c>
      <c r="E50" s="14" t="s">
        <v>18</v>
      </c>
      <c r="F50" s="14" t="s">
        <v>19</v>
      </c>
      <c r="G50" s="14" t="s">
        <v>20</v>
      </c>
      <c r="H50" s="154"/>
      <c r="I50" s="154"/>
      <c r="J50" s="154"/>
      <c r="K50" s="17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  <c r="FL50" s="154"/>
      <c r="FM50" s="154"/>
      <c r="FN50" s="154"/>
      <c r="FO50" s="154"/>
      <c r="FP50" s="154"/>
      <c r="FQ50" s="154"/>
      <c r="FR50" s="154"/>
      <c r="FS50" s="154"/>
      <c r="FT50" s="154"/>
      <c r="FU50" s="154"/>
      <c r="FV50" s="154"/>
      <c r="FW50" s="154"/>
      <c r="FX50" s="154"/>
      <c r="FY50" s="154"/>
      <c r="FZ50" s="154"/>
      <c r="GA50" s="154"/>
      <c r="GB50" s="154"/>
      <c r="GC50" s="154"/>
      <c r="GD50" s="154"/>
      <c r="GE50" s="154"/>
      <c r="GF50" s="154"/>
      <c r="GG50" s="154"/>
      <c r="GH50" s="154"/>
      <c r="GI50" s="154"/>
      <c r="GJ50" s="154"/>
      <c r="GK50" s="154"/>
      <c r="GL50" s="154"/>
      <c r="GM50" s="154"/>
      <c r="GN50" s="154"/>
      <c r="GO50" s="154"/>
      <c r="GP50" s="154"/>
      <c r="GQ50" s="154"/>
      <c r="GR50" s="154"/>
      <c r="GS50" s="154"/>
      <c r="GT50" s="154"/>
      <c r="GU50" s="154"/>
      <c r="GV50" s="154"/>
      <c r="GW50" s="154"/>
      <c r="GX50" s="154"/>
      <c r="GY50" s="154"/>
      <c r="GZ50" s="154"/>
      <c r="HA50" s="154"/>
      <c r="HB50" s="154"/>
      <c r="HC50" s="154"/>
      <c r="HD50" s="154"/>
      <c r="HE50" s="154"/>
      <c r="HF50" s="154"/>
      <c r="HG50" s="154"/>
      <c r="HH50" s="154"/>
      <c r="HI50" s="154"/>
      <c r="HJ50" s="154"/>
      <c r="HK50" s="154"/>
      <c r="HL50" s="154"/>
      <c r="HM50" s="154"/>
      <c r="HN50" s="154"/>
      <c r="HO50" s="154"/>
      <c r="HP50" s="154"/>
      <c r="HQ50" s="154"/>
      <c r="HR50" s="154"/>
      <c r="HS50" s="154"/>
      <c r="HT50" s="154"/>
      <c r="HU50" s="154"/>
      <c r="HV50" s="154"/>
      <c r="HW50" s="154"/>
      <c r="HX50" s="154"/>
      <c r="HY50" s="154"/>
      <c r="HZ50" s="154"/>
      <c r="IA50" s="154"/>
      <c r="IB50" s="154"/>
      <c r="IC50" s="154"/>
      <c r="ID50" s="154"/>
      <c r="IE50" s="154"/>
      <c r="IF50" s="154"/>
      <c r="IG50" s="154"/>
      <c r="IH50" s="154"/>
      <c r="II50" s="154"/>
      <c r="IJ50" s="154"/>
      <c r="IK50" s="154"/>
      <c r="IL50" s="154"/>
      <c r="IM50" s="154"/>
      <c r="IN50" s="154"/>
      <c r="IO50" s="154"/>
      <c r="IP50" s="154"/>
      <c r="IQ50" s="154"/>
      <c r="IR50" s="154"/>
      <c r="IS50" s="154"/>
      <c r="IT50" s="154"/>
      <c r="IU50" s="154"/>
    </row>
    <row r="51" spans="1:255" ht="12.75" customHeight="1">
      <c r="A51" s="27"/>
      <c r="B51" s="128" t="s">
        <v>66</v>
      </c>
      <c r="C51" s="129"/>
      <c r="D51" s="129"/>
      <c r="E51" s="130"/>
      <c r="F51" s="129"/>
      <c r="G51" s="129"/>
      <c r="K51" s="69"/>
    </row>
    <row r="52" spans="1:255" ht="12.75" customHeight="1">
      <c r="A52" s="27"/>
      <c r="B52" s="117" t="s">
        <v>93</v>
      </c>
      <c r="C52" s="118" t="s">
        <v>111</v>
      </c>
      <c r="D52" s="146">
        <v>30000</v>
      </c>
      <c r="E52" s="118" t="s">
        <v>91</v>
      </c>
      <c r="F52" s="119">
        <v>25</v>
      </c>
      <c r="G52" s="146">
        <f>D52*F52</f>
        <v>750000</v>
      </c>
      <c r="K52" s="69"/>
    </row>
    <row r="53" spans="1:255" ht="12.75" customHeight="1">
      <c r="A53" s="27"/>
      <c r="B53" s="120" t="s">
        <v>67</v>
      </c>
      <c r="C53" s="116"/>
      <c r="D53" s="116"/>
      <c r="E53" s="116"/>
      <c r="F53" s="116"/>
      <c r="G53" s="147"/>
      <c r="K53" s="69"/>
    </row>
    <row r="54" spans="1:255" ht="12.75" customHeight="1">
      <c r="A54" s="27"/>
      <c r="B54" s="107" t="s">
        <v>71</v>
      </c>
      <c r="C54" s="121" t="s">
        <v>59</v>
      </c>
      <c r="D54" s="122">
        <v>350</v>
      </c>
      <c r="E54" s="121" t="s">
        <v>106</v>
      </c>
      <c r="F54" s="123">
        <v>392</v>
      </c>
      <c r="G54" s="148">
        <f>(D54*F54)</f>
        <v>137200</v>
      </c>
    </row>
    <row r="55" spans="1:255" ht="12.75" customHeight="1">
      <c r="A55" s="27"/>
      <c r="B55" s="107" t="s">
        <v>72</v>
      </c>
      <c r="C55" s="121" t="s">
        <v>59</v>
      </c>
      <c r="D55" s="122">
        <v>400</v>
      </c>
      <c r="E55" s="121" t="s">
        <v>91</v>
      </c>
      <c r="F55" s="123">
        <v>440</v>
      </c>
      <c r="G55" s="148">
        <f>(D55*F55)</f>
        <v>176000</v>
      </c>
    </row>
    <row r="56" spans="1:255" ht="12.75" customHeight="1">
      <c r="A56" s="27"/>
      <c r="B56" s="124" t="s">
        <v>68</v>
      </c>
      <c r="C56" s="121"/>
      <c r="D56" s="122"/>
      <c r="E56" s="121"/>
      <c r="F56" s="123"/>
      <c r="G56" s="148">
        <f t="shared" ref="G56:G65" si="2">(D56*F56)</f>
        <v>0</v>
      </c>
    </row>
    <row r="57" spans="1:255" ht="12.75" customHeight="1">
      <c r="A57" s="27"/>
      <c r="B57" s="125" t="s">
        <v>94</v>
      </c>
      <c r="C57" s="126" t="s">
        <v>59</v>
      </c>
      <c r="D57" s="127">
        <v>1</v>
      </c>
      <c r="E57" s="121" t="s">
        <v>90</v>
      </c>
      <c r="F57" s="123">
        <v>57000</v>
      </c>
      <c r="G57" s="148">
        <f t="shared" si="2"/>
        <v>57000</v>
      </c>
    </row>
    <row r="58" spans="1:255" ht="12.75" customHeight="1">
      <c r="A58" s="27"/>
      <c r="B58" s="125" t="s">
        <v>95</v>
      </c>
      <c r="C58" s="126" t="s">
        <v>60</v>
      </c>
      <c r="D58" s="127">
        <v>1.5</v>
      </c>
      <c r="E58" s="121" t="s">
        <v>112</v>
      </c>
      <c r="F58" s="123">
        <v>42000</v>
      </c>
      <c r="G58" s="148">
        <f t="shared" si="2"/>
        <v>63000</v>
      </c>
    </row>
    <row r="59" spans="1:255" ht="12.75" customHeight="1">
      <c r="A59" s="27"/>
      <c r="B59" s="124" t="s">
        <v>69</v>
      </c>
      <c r="C59" s="126"/>
      <c r="D59" s="127"/>
      <c r="E59" s="126"/>
      <c r="F59" s="123"/>
      <c r="G59" s="148">
        <f t="shared" si="2"/>
        <v>0</v>
      </c>
    </row>
    <row r="60" spans="1:255" ht="12.75" customHeight="1">
      <c r="A60" s="27"/>
      <c r="B60" s="125" t="s">
        <v>73</v>
      </c>
      <c r="C60" s="126" t="s">
        <v>60</v>
      </c>
      <c r="D60" s="127">
        <v>1.5</v>
      </c>
      <c r="E60" s="126" t="s">
        <v>91</v>
      </c>
      <c r="F60" s="123">
        <v>43000</v>
      </c>
      <c r="G60" s="148">
        <f t="shared" si="2"/>
        <v>64500</v>
      </c>
    </row>
    <row r="61" spans="1:255" ht="12.75" customHeight="1">
      <c r="A61" s="27"/>
      <c r="B61" s="124" t="s">
        <v>96</v>
      </c>
      <c r="C61" s="126"/>
      <c r="D61" s="127"/>
      <c r="E61" s="126"/>
      <c r="F61" s="123"/>
      <c r="G61" s="148">
        <f t="shared" si="2"/>
        <v>0</v>
      </c>
    </row>
    <row r="62" spans="1:255" ht="12.75" customHeight="1">
      <c r="A62" s="27"/>
      <c r="B62" s="125" t="s">
        <v>97</v>
      </c>
      <c r="C62" s="126" t="s">
        <v>59</v>
      </c>
      <c r="D62" s="127">
        <v>2</v>
      </c>
      <c r="E62" s="126" t="s">
        <v>106</v>
      </c>
      <c r="F62" s="123">
        <v>24000</v>
      </c>
      <c r="G62" s="148">
        <f t="shared" si="2"/>
        <v>48000</v>
      </c>
    </row>
    <row r="63" spans="1:255" ht="12.75" customHeight="1">
      <c r="A63" s="27"/>
      <c r="B63" s="125" t="s">
        <v>98</v>
      </c>
      <c r="C63" s="126" t="s">
        <v>59</v>
      </c>
      <c r="D63" s="127">
        <v>1</v>
      </c>
      <c r="E63" s="126" t="s">
        <v>113</v>
      </c>
      <c r="F63" s="123">
        <v>10000</v>
      </c>
      <c r="G63" s="148">
        <f t="shared" si="2"/>
        <v>10000</v>
      </c>
    </row>
    <row r="64" spans="1:255" ht="12.75" customHeight="1">
      <c r="A64" s="27"/>
      <c r="B64" s="124" t="s">
        <v>70</v>
      </c>
      <c r="C64" s="121"/>
      <c r="D64" s="122"/>
      <c r="E64" s="121"/>
      <c r="F64" s="123"/>
      <c r="G64" s="148">
        <f t="shared" si="2"/>
        <v>0</v>
      </c>
    </row>
    <row r="65" spans="1:255" ht="12.75" customHeight="1">
      <c r="A65" s="27"/>
      <c r="B65" s="175" t="s">
        <v>99</v>
      </c>
      <c r="C65" s="176" t="s">
        <v>60</v>
      </c>
      <c r="D65" s="177">
        <v>3</v>
      </c>
      <c r="E65" s="176" t="s">
        <v>92</v>
      </c>
      <c r="F65" s="178">
        <v>10000</v>
      </c>
      <c r="G65" s="179">
        <f t="shared" si="2"/>
        <v>30000</v>
      </c>
    </row>
    <row r="66" spans="1:255" s="155" customFormat="1" ht="13.5" customHeight="1">
      <c r="A66" s="160"/>
      <c r="B66" s="72" t="s">
        <v>31</v>
      </c>
      <c r="C66" s="180"/>
      <c r="D66" s="180"/>
      <c r="E66" s="180"/>
      <c r="F66" s="181"/>
      <c r="G66" s="75">
        <f>SUM(G52:G65)</f>
        <v>1335700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  <c r="GC66" s="154"/>
      <c r="GD66" s="154"/>
      <c r="GE66" s="154"/>
      <c r="GF66" s="154"/>
      <c r="GG66" s="154"/>
      <c r="GH66" s="154"/>
      <c r="GI66" s="154"/>
      <c r="GJ66" s="154"/>
      <c r="GK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  <c r="HF66" s="154"/>
      <c r="HG66" s="154"/>
      <c r="HH66" s="154"/>
      <c r="HI66" s="154"/>
      <c r="HJ66" s="154"/>
      <c r="HK66" s="154"/>
      <c r="HL66" s="154"/>
      <c r="HM66" s="154"/>
      <c r="HN66" s="154"/>
      <c r="HO66" s="154"/>
      <c r="HP66" s="154"/>
      <c r="HQ66" s="154"/>
      <c r="HR66" s="154"/>
      <c r="HS66" s="154"/>
      <c r="HT66" s="154"/>
      <c r="HU66" s="154"/>
      <c r="HV66" s="154"/>
      <c r="HW66" s="154"/>
      <c r="HX66" s="154"/>
      <c r="HY66" s="154"/>
      <c r="HZ66" s="154"/>
      <c r="IA66" s="154"/>
      <c r="IB66" s="154"/>
      <c r="IC66" s="154"/>
      <c r="ID66" s="154"/>
      <c r="IE66" s="154"/>
      <c r="IF66" s="154"/>
      <c r="IG66" s="154"/>
      <c r="IH66" s="154"/>
      <c r="II66" s="154"/>
      <c r="IJ66" s="154"/>
      <c r="IK66" s="154"/>
      <c r="IL66" s="154"/>
      <c r="IM66" s="154"/>
      <c r="IN66" s="154"/>
      <c r="IO66" s="154"/>
      <c r="IP66" s="154"/>
      <c r="IQ66" s="154"/>
      <c r="IR66" s="154"/>
      <c r="IS66" s="154"/>
      <c r="IT66" s="154"/>
      <c r="IU66" s="154"/>
    </row>
    <row r="67" spans="1:255" s="155" customFormat="1" ht="12" customHeight="1">
      <c r="A67" s="156"/>
      <c r="B67" s="168"/>
      <c r="C67" s="169"/>
      <c r="D67" s="169"/>
      <c r="E67" s="182"/>
      <c r="F67" s="170"/>
      <c r="G67" s="170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4"/>
      <c r="FL67" s="154"/>
      <c r="FM67" s="154"/>
      <c r="FN67" s="154"/>
      <c r="FO67" s="154"/>
      <c r="FP67" s="154"/>
      <c r="FQ67" s="154"/>
      <c r="FR67" s="154"/>
      <c r="FS67" s="154"/>
      <c r="FT67" s="154"/>
      <c r="FU67" s="154"/>
      <c r="FV67" s="154"/>
      <c r="FW67" s="154"/>
      <c r="FX67" s="154"/>
      <c r="FY67" s="154"/>
      <c r="FZ67" s="154"/>
      <c r="GA67" s="154"/>
      <c r="GB67" s="154"/>
      <c r="GC67" s="154"/>
      <c r="GD67" s="154"/>
      <c r="GE67" s="154"/>
      <c r="GF67" s="154"/>
      <c r="GG67" s="154"/>
      <c r="GH67" s="154"/>
      <c r="GI67" s="154"/>
      <c r="GJ67" s="154"/>
      <c r="GK67" s="154"/>
      <c r="GL67" s="154"/>
      <c r="GM67" s="154"/>
      <c r="GN67" s="154"/>
      <c r="GO67" s="154"/>
      <c r="GP67" s="154"/>
      <c r="GQ67" s="154"/>
      <c r="GR67" s="154"/>
      <c r="GS67" s="154"/>
      <c r="GT67" s="154"/>
      <c r="GU67" s="154"/>
      <c r="GV67" s="154"/>
      <c r="GW67" s="154"/>
      <c r="GX67" s="154"/>
      <c r="GY67" s="154"/>
      <c r="GZ67" s="154"/>
      <c r="HA67" s="154"/>
      <c r="HB67" s="154"/>
      <c r="HC67" s="154"/>
      <c r="HD67" s="154"/>
      <c r="HE67" s="154"/>
      <c r="HF67" s="154"/>
      <c r="HG67" s="154"/>
      <c r="HH67" s="154"/>
      <c r="HI67" s="154"/>
      <c r="HJ67" s="154"/>
      <c r="HK67" s="154"/>
      <c r="HL67" s="154"/>
      <c r="HM67" s="154"/>
      <c r="HN67" s="154"/>
      <c r="HO67" s="154"/>
      <c r="HP67" s="154"/>
      <c r="HQ67" s="154"/>
      <c r="HR67" s="154"/>
      <c r="HS67" s="154"/>
      <c r="HT67" s="154"/>
      <c r="HU67" s="154"/>
      <c r="HV67" s="154"/>
      <c r="HW67" s="154"/>
      <c r="HX67" s="154"/>
      <c r="HY67" s="154"/>
      <c r="HZ67" s="154"/>
      <c r="IA67" s="154"/>
      <c r="IB67" s="154"/>
      <c r="IC67" s="154"/>
      <c r="ID67" s="154"/>
      <c r="IE67" s="154"/>
      <c r="IF67" s="154"/>
      <c r="IG67" s="154"/>
      <c r="IH67" s="154"/>
      <c r="II67" s="154"/>
      <c r="IJ67" s="154"/>
      <c r="IK67" s="154"/>
      <c r="IL67" s="154"/>
      <c r="IM67" s="154"/>
      <c r="IN67" s="154"/>
      <c r="IO67" s="154"/>
      <c r="IP67" s="154"/>
      <c r="IQ67" s="154"/>
      <c r="IR67" s="154"/>
      <c r="IS67" s="154"/>
      <c r="IT67" s="154"/>
      <c r="IU67" s="154"/>
    </row>
    <row r="68" spans="1:255" s="155" customFormat="1" ht="12" customHeight="1">
      <c r="A68" s="160"/>
      <c r="B68" s="12" t="s">
        <v>32</v>
      </c>
      <c r="C68" s="161"/>
      <c r="D68" s="162"/>
      <c r="E68" s="162"/>
      <c r="F68" s="163"/>
      <c r="G68" s="163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  <c r="HJ68" s="154"/>
      <c r="HK68" s="154"/>
      <c r="HL68" s="154"/>
      <c r="HM68" s="154"/>
      <c r="HN68" s="154"/>
      <c r="HO68" s="154"/>
      <c r="HP68" s="154"/>
      <c r="HQ68" s="154"/>
      <c r="HR68" s="154"/>
      <c r="HS68" s="154"/>
      <c r="HT68" s="154"/>
      <c r="HU68" s="154"/>
      <c r="HV68" s="154"/>
      <c r="HW68" s="154"/>
      <c r="HX68" s="154"/>
      <c r="HY68" s="154"/>
      <c r="HZ68" s="154"/>
      <c r="IA68" s="154"/>
      <c r="IB68" s="154"/>
      <c r="IC68" s="154"/>
      <c r="ID68" s="154"/>
      <c r="IE68" s="154"/>
      <c r="IF68" s="154"/>
      <c r="IG68" s="154"/>
      <c r="IH68" s="154"/>
      <c r="II68" s="154"/>
      <c r="IJ68" s="154"/>
      <c r="IK68" s="154"/>
      <c r="IL68" s="154"/>
      <c r="IM68" s="154"/>
      <c r="IN68" s="154"/>
      <c r="IO68" s="154"/>
      <c r="IP68" s="154"/>
      <c r="IQ68" s="154"/>
      <c r="IR68" s="154"/>
      <c r="IS68" s="154"/>
      <c r="IT68" s="154"/>
      <c r="IU68" s="154"/>
    </row>
    <row r="69" spans="1:255" s="155" customFormat="1" ht="24" customHeight="1">
      <c r="A69" s="160"/>
      <c r="B69" s="13" t="s">
        <v>33</v>
      </c>
      <c r="C69" s="14" t="s">
        <v>29</v>
      </c>
      <c r="D69" s="14" t="s">
        <v>30</v>
      </c>
      <c r="E69" s="13" t="s">
        <v>18</v>
      </c>
      <c r="F69" s="14" t="s">
        <v>19</v>
      </c>
      <c r="G69" s="13" t="s">
        <v>20</v>
      </c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  <c r="GC69" s="154"/>
      <c r="GD69" s="154"/>
      <c r="GE69" s="154"/>
      <c r="GF69" s="154"/>
      <c r="GG69" s="154"/>
      <c r="GH69" s="154"/>
      <c r="GI69" s="154"/>
      <c r="GJ69" s="154"/>
      <c r="GK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  <c r="HF69" s="154"/>
      <c r="HG69" s="154"/>
      <c r="HH69" s="154"/>
      <c r="HI69" s="154"/>
      <c r="HJ69" s="154"/>
      <c r="HK69" s="154"/>
      <c r="HL69" s="154"/>
      <c r="HM69" s="154"/>
      <c r="HN69" s="154"/>
      <c r="HO69" s="154"/>
      <c r="HP69" s="154"/>
      <c r="HQ69" s="154"/>
      <c r="HR69" s="154"/>
      <c r="HS69" s="154"/>
      <c r="HT69" s="154"/>
      <c r="HU69" s="154"/>
      <c r="HV69" s="154"/>
      <c r="HW69" s="154"/>
      <c r="HX69" s="154"/>
      <c r="HY69" s="154"/>
      <c r="HZ69" s="154"/>
      <c r="IA69" s="154"/>
      <c r="IB69" s="154"/>
      <c r="IC69" s="154"/>
      <c r="ID69" s="154"/>
      <c r="IE69" s="154"/>
      <c r="IF69" s="154"/>
      <c r="IG69" s="154"/>
      <c r="IH69" s="154"/>
      <c r="II69" s="154"/>
      <c r="IJ69" s="154"/>
      <c r="IK69" s="154"/>
      <c r="IL69" s="154"/>
      <c r="IM69" s="154"/>
      <c r="IN69" s="154"/>
      <c r="IO69" s="154"/>
      <c r="IP69" s="154"/>
      <c r="IQ69" s="154"/>
      <c r="IR69" s="154"/>
      <c r="IS69" s="154"/>
      <c r="IT69" s="154"/>
      <c r="IU69" s="154"/>
    </row>
    <row r="70" spans="1:255" ht="12.75" customHeight="1">
      <c r="A70" s="11"/>
      <c r="B70" s="131" t="s">
        <v>74</v>
      </c>
      <c r="C70" s="132" t="s">
        <v>75</v>
      </c>
      <c r="D70" s="149">
        <v>1</v>
      </c>
      <c r="E70" s="134" t="s">
        <v>100</v>
      </c>
      <c r="F70" s="133">
        <v>30000</v>
      </c>
      <c r="G70" s="133">
        <f>(D70*F70)</f>
        <v>30000</v>
      </c>
    </row>
    <row r="71" spans="1:255" ht="12.75" customHeight="1">
      <c r="A71" s="11"/>
      <c r="B71" s="183" t="s">
        <v>101</v>
      </c>
      <c r="C71" s="184" t="s">
        <v>60</v>
      </c>
      <c r="D71" s="185">
        <v>1</v>
      </c>
      <c r="E71" s="186" t="s">
        <v>92</v>
      </c>
      <c r="F71" s="71">
        <v>10000</v>
      </c>
      <c r="G71" s="71">
        <f>(D71*F71)</f>
        <v>10000</v>
      </c>
    </row>
    <row r="72" spans="1:255" s="155" customFormat="1" ht="13.5" customHeight="1">
      <c r="A72" s="160"/>
      <c r="B72" s="72" t="s">
        <v>34</v>
      </c>
      <c r="C72" s="180"/>
      <c r="D72" s="180"/>
      <c r="E72" s="180"/>
      <c r="F72" s="181"/>
      <c r="G72" s="75">
        <f>SUM(G70:G71)</f>
        <v>40000</v>
      </c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  <c r="HF72" s="154"/>
      <c r="HG72" s="154"/>
      <c r="HH72" s="154"/>
      <c r="HI72" s="154"/>
      <c r="HJ72" s="154"/>
      <c r="HK72" s="154"/>
      <c r="HL72" s="154"/>
      <c r="HM72" s="154"/>
      <c r="HN72" s="154"/>
      <c r="HO72" s="154"/>
      <c r="HP72" s="154"/>
      <c r="HQ72" s="154"/>
      <c r="HR72" s="154"/>
      <c r="HS72" s="154"/>
      <c r="HT72" s="154"/>
      <c r="HU72" s="154"/>
      <c r="HV72" s="154"/>
      <c r="HW72" s="154"/>
      <c r="HX72" s="154"/>
      <c r="HY72" s="154"/>
      <c r="HZ72" s="154"/>
      <c r="IA72" s="154"/>
      <c r="IB72" s="154"/>
      <c r="IC72" s="154"/>
      <c r="ID72" s="154"/>
      <c r="IE72" s="154"/>
      <c r="IF72" s="154"/>
      <c r="IG72" s="154"/>
      <c r="IH72" s="154"/>
      <c r="II72" s="154"/>
      <c r="IJ72" s="154"/>
      <c r="IK72" s="154"/>
      <c r="IL72" s="154"/>
      <c r="IM72" s="154"/>
      <c r="IN72" s="154"/>
      <c r="IO72" s="154"/>
      <c r="IP72" s="154"/>
      <c r="IQ72" s="154"/>
      <c r="IR72" s="154"/>
      <c r="IS72" s="154"/>
      <c r="IT72" s="154"/>
      <c r="IU72" s="154"/>
    </row>
    <row r="73" spans="1:255" ht="12" customHeight="1">
      <c r="A73" s="2"/>
      <c r="B73" s="30"/>
      <c r="C73" s="30"/>
      <c r="D73" s="30"/>
      <c r="E73" s="30"/>
      <c r="F73" s="31"/>
      <c r="G73" s="31"/>
    </row>
    <row r="74" spans="1:255" ht="12" customHeight="1">
      <c r="A74" s="27"/>
      <c r="B74" s="32" t="s">
        <v>35</v>
      </c>
      <c r="C74" s="33"/>
      <c r="D74" s="33"/>
      <c r="E74" s="33"/>
      <c r="F74" s="33"/>
      <c r="G74" s="34">
        <f>G31+G47+G66+G72</f>
        <v>3238825</v>
      </c>
    </row>
    <row r="75" spans="1:255" ht="12" customHeight="1">
      <c r="A75" s="27"/>
      <c r="B75" s="35" t="s">
        <v>36</v>
      </c>
      <c r="C75" s="16"/>
      <c r="D75" s="16"/>
      <c r="E75" s="16"/>
      <c r="F75" s="16"/>
      <c r="G75" s="36">
        <f>G74*0.05</f>
        <v>161941.25</v>
      </c>
    </row>
    <row r="76" spans="1:255" ht="12" customHeight="1">
      <c r="A76" s="27"/>
      <c r="B76" s="37" t="s">
        <v>37</v>
      </c>
      <c r="C76" s="15"/>
      <c r="D76" s="15"/>
      <c r="E76" s="15"/>
      <c r="F76" s="15"/>
      <c r="G76" s="38">
        <f>G75+G74</f>
        <v>3400766.25</v>
      </c>
    </row>
    <row r="77" spans="1:255" ht="12" customHeight="1">
      <c r="A77" s="27"/>
      <c r="B77" s="35" t="s">
        <v>38</v>
      </c>
      <c r="C77" s="16"/>
      <c r="D77" s="16"/>
      <c r="E77" s="16"/>
      <c r="F77" s="16"/>
      <c r="G77" s="36">
        <f>G12</f>
        <v>6250000</v>
      </c>
    </row>
    <row r="78" spans="1:255" ht="12" customHeight="1">
      <c r="A78" s="27"/>
      <c r="B78" s="39" t="s">
        <v>39</v>
      </c>
      <c r="C78" s="40"/>
      <c r="D78" s="40"/>
      <c r="E78" s="40"/>
      <c r="F78" s="40"/>
      <c r="G78" s="41">
        <f>G77-G76</f>
        <v>2849233.75</v>
      </c>
    </row>
    <row r="79" spans="1:255" ht="12" customHeight="1">
      <c r="A79" s="27"/>
      <c r="B79" s="28" t="s">
        <v>40</v>
      </c>
      <c r="C79" s="29"/>
      <c r="D79" s="29"/>
      <c r="E79" s="29"/>
      <c r="F79" s="29"/>
      <c r="G79" s="24"/>
    </row>
    <row r="80" spans="1:255" ht="12.75" customHeight="1" thickBot="1">
      <c r="A80" s="27"/>
      <c r="B80" s="42"/>
      <c r="C80" s="29"/>
      <c r="D80" s="29"/>
      <c r="E80" s="29"/>
      <c r="F80" s="29"/>
      <c r="G80" s="24"/>
    </row>
    <row r="81" spans="1:7" ht="12" customHeight="1">
      <c r="A81" s="27"/>
      <c r="B81" s="54" t="s">
        <v>41</v>
      </c>
      <c r="C81" s="55"/>
      <c r="D81" s="55"/>
      <c r="E81" s="55"/>
      <c r="F81" s="56"/>
      <c r="G81" s="24"/>
    </row>
    <row r="82" spans="1:7" ht="12" customHeight="1">
      <c r="A82" s="27"/>
      <c r="B82" s="57" t="s">
        <v>42</v>
      </c>
      <c r="C82" s="26"/>
      <c r="D82" s="26"/>
      <c r="E82" s="26"/>
      <c r="F82" s="58"/>
      <c r="G82" s="24"/>
    </row>
    <row r="83" spans="1:7" ht="12" customHeight="1">
      <c r="A83" s="27"/>
      <c r="B83" s="57" t="s">
        <v>43</v>
      </c>
      <c r="C83" s="26"/>
      <c r="D83" s="26"/>
      <c r="E83" s="26"/>
      <c r="F83" s="58"/>
      <c r="G83" s="24"/>
    </row>
    <row r="84" spans="1:7" ht="12" customHeight="1">
      <c r="A84" s="27"/>
      <c r="B84" s="57" t="s">
        <v>44</v>
      </c>
      <c r="C84" s="26"/>
      <c r="D84" s="26"/>
      <c r="E84" s="26"/>
      <c r="F84" s="58"/>
      <c r="G84" s="24"/>
    </row>
    <row r="85" spans="1:7" ht="12" customHeight="1">
      <c r="A85" s="27"/>
      <c r="B85" s="57" t="s">
        <v>45</v>
      </c>
      <c r="C85" s="26"/>
      <c r="D85" s="26"/>
      <c r="E85" s="26"/>
      <c r="F85" s="58"/>
      <c r="G85" s="24"/>
    </row>
    <row r="86" spans="1:7" ht="12" customHeight="1">
      <c r="A86" s="27"/>
      <c r="B86" s="57" t="s">
        <v>46</v>
      </c>
      <c r="C86" s="26"/>
      <c r="D86" s="26"/>
      <c r="E86" s="26"/>
      <c r="F86" s="58"/>
      <c r="G86" s="24"/>
    </row>
    <row r="87" spans="1:7" ht="12.75" customHeight="1" thickBot="1">
      <c r="A87" s="27"/>
      <c r="B87" s="59" t="s">
        <v>47</v>
      </c>
      <c r="C87" s="60"/>
      <c r="D87" s="60"/>
      <c r="E87" s="60"/>
      <c r="F87" s="61"/>
      <c r="G87" s="24"/>
    </row>
    <row r="88" spans="1:7" ht="12.75" customHeight="1">
      <c r="A88" s="27"/>
      <c r="B88" s="52"/>
      <c r="C88" s="26"/>
      <c r="D88" s="26"/>
      <c r="E88" s="26"/>
      <c r="F88" s="26"/>
      <c r="G88" s="24"/>
    </row>
    <row r="89" spans="1:7" ht="15" customHeight="1" thickBot="1">
      <c r="A89" s="27"/>
      <c r="B89" s="188" t="s">
        <v>48</v>
      </c>
      <c r="C89" s="189"/>
      <c r="D89" s="51"/>
      <c r="E89" s="18"/>
      <c r="F89" s="18"/>
      <c r="G89" s="24"/>
    </row>
    <row r="90" spans="1:7" ht="12" customHeight="1">
      <c r="A90" s="27"/>
      <c r="B90" s="44" t="s">
        <v>33</v>
      </c>
      <c r="C90" s="187" t="s">
        <v>49</v>
      </c>
      <c r="D90" s="45" t="s">
        <v>50</v>
      </c>
      <c r="E90" s="18"/>
      <c r="F90" s="18"/>
      <c r="G90" s="24"/>
    </row>
    <row r="91" spans="1:7" ht="12" customHeight="1">
      <c r="A91" s="27"/>
      <c r="B91" s="46" t="s">
        <v>51</v>
      </c>
      <c r="C91" s="19">
        <f>G31</f>
        <v>1360000</v>
      </c>
      <c r="D91" s="47">
        <f>(C91/C97)</f>
        <v>0.3999098732528294</v>
      </c>
      <c r="E91" s="18"/>
      <c r="F91" s="18"/>
      <c r="G91" s="24"/>
    </row>
    <row r="92" spans="1:7" ht="12" customHeight="1">
      <c r="A92" s="27"/>
      <c r="B92" s="46" t="s">
        <v>52</v>
      </c>
      <c r="C92" s="20">
        <v>0</v>
      </c>
      <c r="D92" s="47">
        <v>0</v>
      </c>
      <c r="E92" s="18"/>
      <c r="F92" s="18"/>
      <c r="G92" s="24"/>
    </row>
    <row r="93" spans="1:7" ht="12" customHeight="1">
      <c r="A93" s="27"/>
      <c r="B93" s="46" t="s">
        <v>53</v>
      </c>
      <c r="C93" s="19">
        <f>G47</f>
        <v>503125</v>
      </c>
      <c r="D93" s="47">
        <f>(C93/C97)</f>
        <v>0.1479445992502425</v>
      </c>
      <c r="E93" s="18"/>
      <c r="F93" s="18"/>
      <c r="G93" s="24"/>
    </row>
    <row r="94" spans="1:7" ht="12" customHeight="1">
      <c r="A94" s="27"/>
      <c r="B94" s="46" t="s">
        <v>28</v>
      </c>
      <c r="C94" s="19">
        <f>G66</f>
        <v>1335700</v>
      </c>
      <c r="D94" s="47">
        <f>(C94/C97)</f>
        <v>0.39276442478220902</v>
      </c>
      <c r="E94" s="18"/>
      <c r="F94" s="18"/>
      <c r="G94" s="24"/>
    </row>
    <row r="95" spans="1:7" ht="12" customHeight="1">
      <c r="A95" s="27"/>
      <c r="B95" s="46" t="s">
        <v>54</v>
      </c>
      <c r="C95" s="21">
        <v>40000</v>
      </c>
      <c r="D95" s="47">
        <f>(C95/C97)</f>
        <v>1.1762055095671454E-2</v>
      </c>
      <c r="E95" s="23"/>
      <c r="F95" s="23"/>
      <c r="G95" s="24"/>
    </row>
    <row r="96" spans="1:7" ht="12" customHeight="1">
      <c r="A96" s="27"/>
      <c r="B96" s="46" t="s">
        <v>55</v>
      </c>
      <c r="C96" s="21">
        <f>G75</f>
        <v>161941.25</v>
      </c>
      <c r="D96" s="47">
        <f>(C96/C97)</f>
        <v>4.7619047619047616E-2</v>
      </c>
      <c r="E96" s="23"/>
      <c r="F96" s="23"/>
      <c r="G96" s="24"/>
    </row>
    <row r="97" spans="1:7" ht="12.75" customHeight="1" thickBot="1">
      <c r="A97" s="27"/>
      <c r="B97" s="48" t="s">
        <v>56</v>
      </c>
      <c r="C97" s="49">
        <f>SUM(C91:C96)</f>
        <v>3400766.25</v>
      </c>
      <c r="D97" s="50">
        <f>SUM(D91:D96)</f>
        <v>1</v>
      </c>
      <c r="E97" s="23"/>
      <c r="F97" s="23"/>
      <c r="G97" s="24"/>
    </row>
    <row r="98" spans="1:7" ht="12" customHeight="1">
      <c r="A98" s="27"/>
      <c r="B98" s="42"/>
      <c r="C98" s="29"/>
      <c r="D98" s="29"/>
      <c r="E98" s="29"/>
      <c r="F98" s="29"/>
      <c r="G98" s="24"/>
    </row>
    <row r="99" spans="1:7" ht="12.75" customHeight="1">
      <c r="A99" s="27"/>
      <c r="B99" s="43"/>
      <c r="C99" s="29"/>
      <c r="D99" s="29"/>
      <c r="E99" s="29"/>
      <c r="F99" s="29"/>
      <c r="G99" s="24"/>
    </row>
    <row r="100" spans="1:7" ht="12" customHeight="1" thickBot="1">
      <c r="A100" s="17"/>
      <c r="B100" s="63"/>
      <c r="C100" s="64" t="s">
        <v>120</v>
      </c>
      <c r="D100" s="65"/>
      <c r="E100" s="66"/>
      <c r="F100" s="22"/>
      <c r="G100" s="24"/>
    </row>
    <row r="101" spans="1:7" ht="12" customHeight="1">
      <c r="A101" s="27"/>
      <c r="B101" s="67" t="s">
        <v>118</v>
      </c>
      <c r="C101" s="135">
        <v>20000</v>
      </c>
      <c r="D101" s="135">
        <v>25000</v>
      </c>
      <c r="E101" s="136">
        <v>30000</v>
      </c>
      <c r="F101" s="62"/>
      <c r="G101" s="25"/>
    </row>
    <row r="102" spans="1:7" ht="12.75" customHeight="1" thickBot="1">
      <c r="A102" s="27"/>
      <c r="B102" s="48" t="s">
        <v>119</v>
      </c>
      <c r="C102" s="49">
        <f>(G76/C101)</f>
        <v>170.03831249999999</v>
      </c>
      <c r="D102" s="49">
        <f>(G76/D101)</f>
        <v>136.03065000000001</v>
      </c>
      <c r="E102" s="68">
        <f>(G76/E101)</f>
        <v>113.358875</v>
      </c>
      <c r="F102" s="62"/>
      <c r="G102" s="25"/>
    </row>
    <row r="103" spans="1:7" ht="15.6" customHeight="1">
      <c r="A103" s="27"/>
      <c r="B103" s="53" t="s">
        <v>57</v>
      </c>
      <c r="C103" s="26"/>
      <c r="D103" s="26"/>
      <c r="E103" s="26"/>
      <c r="F103" s="26"/>
      <c r="G103" s="26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2021-03-22T18:42:07Z</dcterms:modified>
</cp:coreProperties>
</file>