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Imperial\"/>
    </mc:Choice>
  </mc:AlternateContent>
  <bookViews>
    <workbookView xWindow="0" yWindow="0" windowWidth="20490" windowHeight="7155"/>
  </bookViews>
  <sheets>
    <sheet name="frambu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D77" i="1" l="1"/>
  <c r="E88" i="1"/>
  <c r="D88" i="1"/>
  <c r="C88" i="1"/>
  <c r="D80" i="1"/>
  <c r="D79" i="1"/>
  <c r="D81" i="1"/>
  <c r="D82" i="1"/>
  <c r="G55" i="1"/>
  <c r="G56" i="1"/>
  <c r="G34" i="1"/>
  <c r="G43" i="1"/>
  <c r="G44" i="1"/>
  <c r="G45" i="1"/>
  <c r="G47" i="1"/>
  <c r="G49" i="1"/>
  <c r="D83" i="1" l="1"/>
  <c r="G23" i="1"/>
  <c r="G24" i="1"/>
  <c r="G25" i="1"/>
  <c r="G26" i="1"/>
  <c r="G27" i="1"/>
  <c r="G54" i="1" l="1"/>
  <c r="G57" i="1" s="1"/>
  <c r="G42" i="1"/>
  <c r="G36" i="1"/>
  <c r="G35" i="1"/>
  <c r="G33" i="1"/>
  <c r="G28" i="1"/>
  <c r="G22" i="1"/>
  <c r="G21" i="1"/>
  <c r="G12" i="1"/>
  <c r="G62" i="1" s="1"/>
  <c r="G29" i="1" l="1"/>
  <c r="G50" i="1"/>
  <c r="G37" i="1"/>
  <c r="G59" i="1" l="1"/>
  <c r="G60" i="1" l="1"/>
  <c r="G61" i="1" s="1"/>
  <c r="G63" i="1" s="1"/>
</calcChain>
</file>

<file path=xl/sharedStrings.xml><?xml version="1.0" encoding="utf-8"?>
<sst xmlns="http://schemas.openxmlformats.org/spreadsheetml/2006/main" count="151" uniqueCount="114">
  <si>
    <t>RUBRO O CULTIVO</t>
  </si>
  <si>
    <t>Frambuesa (año 2)</t>
  </si>
  <si>
    <t>RENDIMIENTO (kg/Há.)</t>
  </si>
  <si>
    <t>VARIEDAD</t>
  </si>
  <si>
    <t>HERTAGE</t>
  </si>
  <si>
    <t>FECHA ESTIMADA  PRECIO VENTA</t>
  </si>
  <si>
    <t>abril de 2021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</si>
  <si>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</si>
  <si>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</si>
  <si>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</si>
  <si>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</si>
  <si>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</si>
  <si>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</si>
  <si>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</si>
  <si>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Nueva Imperial</t>
  </si>
  <si>
    <t>DESTINO PRODUCCION</t>
  </si>
  <si>
    <t>venta fresco</t>
  </si>
  <si>
    <t>COMUNA/LOCALIDAD</t>
  </si>
  <si>
    <t>CholChol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</si>
  <si>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</si>
  <si>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</si>
  <si>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</si>
  <si>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</si>
  <si>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</si>
  <si>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</si>
  <si>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</si>
  <si>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</si>
  <si>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</si>
  <si>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</si>
  <si>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</si>
  <si>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</si>
  <si>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Encalado</t>
  </si>
  <si>
    <t>JH</t>
  </si>
  <si>
    <t>Fertilizacion npk</t>
  </si>
  <si>
    <t xml:space="preserve">Septiembre-Octubre </t>
  </si>
  <si>
    <t>Control de malezas</t>
  </si>
  <si>
    <t>Instalacion y riego</t>
  </si>
  <si>
    <t>Cosecha</t>
  </si>
  <si>
    <t>Control de plagas y monitoreo</t>
  </si>
  <si>
    <t>Labores arreglo camellon</t>
  </si>
  <si>
    <t>Labores de poda</t>
  </si>
  <si>
    <t>Subtotal Jornadas Hombre</t>
  </si>
  <si>
    <t>MAQUINARIA</t>
  </si>
  <si>
    <t>Preparacion suelo rastraje</t>
  </si>
  <si>
    <t>JM</t>
  </si>
  <si>
    <t>Mayo</t>
  </si>
  <si>
    <t>Labores de suelo entre hileras</t>
  </si>
  <si>
    <t>Mayo-Junio</t>
  </si>
  <si>
    <t>Subtotal Costo Maquinaria</t>
  </si>
  <si>
    <t>INSUMOS</t>
  </si>
  <si>
    <t>Insumos</t>
  </si>
  <si>
    <t>Unidad (Kg/l/u)</t>
  </si>
  <si>
    <t>Cantidad (Kg/l/u)</t>
  </si>
  <si>
    <t>FERTILIZANTES</t>
  </si>
  <si>
    <t>Cal agricola</t>
  </si>
  <si>
    <t>Kg</t>
  </si>
  <si>
    <t>Mayo-junio</t>
  </si>
  <si>
    <t>Fosforo</t>
  </si>
  <si>
    <t>kg</t>
  </si>
  <si>
    <t>Octubre-Noviembre</t>
  </si>
  <si>
    <t>Potasio</t>
  </si>
  <si>
    <t>KG</t>
  </si>
  <si>
    <t>Nitrogeno</t>
  </si>
  <si>
    <t>Herbicidas</t>
  </si>
  <si>
    <t>Paraquat</t>
  </si>
  <si>
    <t>Lt.</t>
  </si>
  <si>
    <t>INSECTICIDAS</t>
  </si>
  <si>
    <t>Hep</t>
  </si>
  <si>
    <t>sobre</t>
  </si>
  <si>
    <t>Subtotal Insumos</t>
  </si>
  <si>
    <t>OTROS</t>
  </si>
  <si>
    <t>Item</t>
  </si>
  <si>
    <t>Combustibles</t>
  </si>
  <si>
    <t>Fletes traslados punto venta</t>
  </si>
  <si>
    <t>Fletes traslados equipos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</si>
  <si>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</si>
  <si>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</si>
  <si>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</si>
  <si>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</si>
  <si>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</si>
  <si>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</si>
  <si>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</si>
  <si>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</si>
  <si>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</si>
  <si>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</si>
  <si>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</si>
  <si>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</si>
  <si>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</si>
  <si>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</si>
  <si>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</si>
  <si>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</si>
  <si>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</si>
  <si>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</si>
  <si>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</si>
  <si>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</si>
  <si>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</si>
  <si>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</si>
  <si>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</si>
  <si>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</si>
  <si>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</si>
  <si>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</si>
  <si>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</si>
  <si>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Arreglo camellones</t>
  </si>
  <si>
    <t>Junio</t>
  </si>
  <si>
    <t>Noviembre-marzo</t>
  </si>
  <si>
    <t>Febrero-abril</t>
  </si>
  <si>
    <t>Mayo-agosto</t>
  </si>
  <si>
    <t>Junio-julio</t>
  </si>
  <si>
    <t>Lt</t>
  </si>
  <si>
    <t>Und.</t>
  </si>
  <si>
    <t>Septiembre-octubre</t>
  </si>
  <si>
    <t>Septiembre</t>
  </si>
  <si>
    <t>Septiembre -abril</t>
  </si>
  <si>
    <t>Picadura caña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</si>
</sst>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9"/>
      <name val="Calibri"/>
    </font>
    <font>
      <sz val="9"/>
      <color indexed="8"/>
      <name val="Calibri"/>
    </font>
    <font>
      <sz val="9"/>
      <color indexed="9"/>
      <name val="Calibri"/>
    </font>
    <font>
      <b/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165" fontId="1" fillId="2" borderId="20" xfId="0" applyNumberFormat="1" applyFont="1" applyFill="1" applyBorder="1" applyAlignment="1">
      <alignment vertical="center"/>
    </xf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5" fillId="2" borderId="33" xfId="0" applyNumberFormat="1" applyFont="1" applyFill="1" applyBorder="1" applyAlignment="1">
      <alignment vertical="center"/>
    </xf>
    <xf numFmtId="0" fontId="7" fillId="2" borderId="34" xfId="0" applyFont="1" applyFill="1" applyBorder="1" applyAlignment="1"/>
    <xf numFmtId="0" fontId="7" fillId="2" borderId="35" xfId="0" applyFont="1" applyFill="1" applyBorder="1" applyAlignment="1"/>
    <xf numFmtId="49" fontId="7" fillId="2" borderId="36" xfId="0" applyNumberFormat="1" applyFont="1" applyFill="1" applyBorder="1" applyAlignment="1">
      <alignment vertical="center"/>
    </xf>
    <xf numFmtId="0" fontId="7" fillId="2" borderId="20" xfId="0" applyFont="1" applyFill="1" applyBorder="1" applyAlignment="1"/>
    <xf numFmtId="0" fontId="7" fillId="2" borderId="37" xfId="0" applyFont="1" applyFill="1" applyBorder="1" applyAlignment="1"/>
    <xf numFmtId="49" fontId="7" fillId="2" borderId="38" xfId="0" applyNumberFormat="1" applyFont="1" applyFill="1" applyBorder="1" applyAlignment="1">
      <alignment vertical="center"/>
    </xf>
    <xf numFmtId="0" fontId="7" fillId="2" borderId="39" xfId="0" applyFont="1" applyFill="1" applyBorder="1" applyAlignment="1"/>
    <xf numFmtId="0" fontId="7" fillId="2" borderId="40" xfId="0" applyFont="1" applyFill="1" applyBorder="1" applyAlignment="1"/>
    <xf numFmtId="0" fontId="7" fillId="2" borderId="20" xfId="0" applyFont="1" applyFill="1" applyBorder="1" applyAlignment="1">
      <alignment vertical="center"/>
    </xf>
    <xf numFmtId="0" fontId="7" fillId="6" borderId="43" xfId="0" applyFont="1" applyFill="1" applyBorder="1" applyAlignment="1"/>
    <xf numFmtId="0" fontId="7" fillId="7" borderId="20" xfId="0" applyFont="1" applyFill="1" applyBorder="1" applyAlignment="1"/>
    <xf numFmtId="49" fontId="5" fillId="8" borderId="44" xfId="0" applyNumberFormat="1" applyFont="1" applyFill="1" applyBorder="1" applyAlignment="1">
      <alignment vertical="center"/>
    </xf>
    <xf numFmtId="49" fontId="5" fillId="8" borderId="45" xfId="0" applyNumberFormat="1" applyFont="1" applyFill="1" applyBorder="1" applyAlignment="1">
      <alignment vertical="center"/>
    </xf>
    <xf numFmtId="49" fontId="7" fillId="8" borderId="46" xfId="0" applyNumberFormat="1" applyFont="1" applyFill="1" applyBorder="1" applyAlignment="1"/>
    <xf numFmtId="49" fontId="5" fillId="2" borderId="4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7" fillId="2" borderId="48" xfId="0" applyNumberFormat="1" applyFont="1" applyFill="1" applyBorder="1" applyAlignment="1"/>
    <xf numFmtId="0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5" fillId="8" borderId="49" xfId="0" applyNumberFormat="1" applyFont="1" applyFill="1" applyBorder="1" applyAlignment="1">
      <alignment vertical="center"/>
    </xf>
    <xf numFmtId="166" fontId="5" fillId="8" borderId="50" xfId="0" applyNumberFormat="1" applyFont="1" applyFill="1" applyBorder="1" applyAlignment="1">
      <alignment vertical="center"/>
    </xf>
    <xf numFmtId="9" fontId="5" fillId="8" borderId="51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6" borderId="52" xfId="0" applyFont="1" applyFill="1" applyBorder="1" applyAlignment="1">
      <alignment vertical="center"/>
    </xf>
    <xf numFmtId="49" fontId="8" fillId="6" borderId="20" xfId="0" applyNumberFormat="1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0" fontId="2" fillId="6" borderId="53" xfId="0" applyFont="1" applyFill="1" applyBorder="1" applyAlignment="1">
      <alignment vertical="center"/>
    </xf>
    <xf numFmtId="0" fontId="2" fillId="7" borderId="52" xfId="0" applyFont="1" applyFill="1" applyBorder="1" applyAlignment="1">
      <alignment vertical="center"/>
    </xf>
    <xf numFmtId="49" fontId="5" fillId="8" borderId="54" xfId="0" applyNumberFormat="1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vertical="center"/>
    </xf>
    <xf numFmtId="3" fontId="0" fillId="0" borderId="0" xfId="0" applyNumberFormat="1" applyFont="1" applyAlignment="1"/>
    <xf numFmtId="165" fontId="0" fillId="0" borderId="0" xfId="0" applyNumberFormat="1" applyFont="1" applyAlignment="1"/>
    <xf numFmtId="0" fontId="11" fillId="2" borderId="12" xfId="0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wrapText="1"/>
    </xf>
    <xf numFmtId="0" fontId="11" fillId="2" borderId="6" xfId="0" applyNumberFormat="1" applyFont="1" applyFill="1" applyBorder="1" applyAlignment="1">
      <alignment horizontal="left" wrapText="1"/>
    </xf>
    <xf numFmtId="3" fontId="11" fillId="2" borderId="6" xfId="0" applyNumberFormat="1" applyFont="1" applyFill="1" applyBorder="1" applyAlignment="1">
      <alignment horizontal="left" wrapText="1"/>
    </xf>
    <xf numFmtId="49" fontId="10" fillId="3" borderId="5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/>
    </xf>
    <xf numFmtId="14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 wrapText="1"/>
    </xf>
    <xf numFmtId="14" fontId="11" fillId="2" borderId="9" xfId="0" applyNumberFormat="1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/>
    </xf>
    <xf numFmtId="49" fontId="10" fillId="5" borderId="13" xfId="0" applyNumberFormat="1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49" fontId="10" fillId="3" borderId="6" xfId="0" applyNumberFormat="1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3" fontId="12" fillId="3" borderId="6" xfId="0" applyNumberFormat="1" applyFont="1" applyFill="1" applyBorder="1" applyAlignment="1">
      <alignment horizontal="left" vertical="center"/>
    </xf>
    <xf numFmtId="3" fontId="11" fillId="2" borderId="12" xfId="0" applyNumberFormat="1" applyFont="1" applyFill="1" applyBorder="1" applyAlignment="1">
      <alignment horizontal="left"/>
    </xf>
    <xf numFmtId="49" fontId="10" fillId="5" borderId="15" xfId="0" applyNumberFormat="1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0" fillId="3" borderId="13" xfId="0" applyNumberFormat="1" applyFont="1" applyFill="1" applyBorder="1" applyAlignment="1">
      <alignment horizontal="left" vertical="center"/>
    </xf>
    <xf numFmtId="49" fontId="10" fillId="3" borderId="13" xfId="0" applyNumberFormat="1" applyFont="1" applyFill="1" applyBorder="1" applyAlignment="1">
      <alignment horizontal="left" vertical="center" wrapText="1"/>
    </xf>
    <xf numFmtId="49" fontId="12" fillId="3" borderId="15" xfId="0" applyNumberFormat="1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3" fontId="12" fillId="3" borderId="15" xfId="0" applyNumberFormat="1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3" fontId="11" fillId="2" borderId="18" xfId="0" applyNumberFormat="1" applyFont="1" applyFill="1" applyBorder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left"/>
    </xf>
    <xf numFmtId="49" fontId="11" fillId="2" borderId="19" xfId="0" applyNumberFormat="1" applyFont="1" applyFill="1" applyBorder="1" applyAlignment="1">
      <alignment horizontal="left"/>
    </xf>
    <xf numFmtId="0" fontId="11" fillId="2" borderId="19" xfId="0" applyNumberFormat="1" applyFont="1" applyFill="1" applyBorder="1" applyAlignment="1">
      <alignment horizontal="left"/>
    </xf>
    <xf numFmtId="3" fontId="11" fillId="2" borderId="19" xfId="0" applyNumberFormat="1" applyFont="1" applyFill="1" applyBorder="1" applyAlignment="1">
      <alignment horizontal="left"/>
    </xf>
    <xf numFmtId="49" fontId="10" fillId="3" borderId="30" xfId="0" applyNumberFormat="1" applyFont="1" applyFill="1" applyBorder="1" applyAlignment="1">
      <alignment horizontal="left" vertical="center"/>
    </xf>
    <xf numFmtId="49" fontId="10" fillId="3" borderId="30" xfId="0" applyNumberFormat="1" applyFont="1" applyFill="1" applyBorder="1" applyAlignment="1">
      <alignment horizontal="left" vertical="center" wrapText="1"/>
    </xf>
    <xf numFmtId="49" fontId="11" fillId="2" borderId="32" xfId="0" applyNumberFormat="1" applyFont="1" applyFill="1" applyBorder="1" applyAlignment="1">
      <alignment horizontal="left" wrapText="1"/>
    </xf>
    <xf numFmtId="49" fontId="11" fillId="2" borderId="32" xfId="0" applyNumberFormat="1" applyFont="1" applyFill="1" applyBorder="1" applyAlignment="1">
      <alignment horizontal="left"/>
    </xf>
    <xf numFmtId="3" fontId="11" fillId="2" borderId="32" xfId="0" applyNumberFormat="1" applyFont="1" applyFill="1" applyBorder="1" applyAlignment="1">
      <alignment horizontal="left"/>
    </xf>
    <xf numFmtId="164" fontId="11" fillId="2" borderId="32" xfId="0" applyNumberFormat="1" applyFont="1" applyFill="1" applyBorder="1" applyAlignment="1">
      <alignment horizontal="left"/>
    </xf>
    <xf numFmtId="49" fontId="12" fillId="3" borderId="31" xfId="0" applyNumberFormat="1" applyFont="1" applyFill="1" applyBorder="1" applyAlignment="1">
      <alignment horizontal="left" vertical="center"/>
    </xf>
    <xf numFmtId="0" fontId="12" fillId="3" borderId="31" xfId="0" applyFont="1" applyFill="1" applyBorder="1" applyAlignment="1">
      <alignment horizontal="left" vertical="center"/>
    </xf>
    <xf numFmtId="3" fontId="12" fillId="3" borderId="31" xfId="0" applyNumberFormat="1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/>
    </xf>
    <xf numFmtId="3" fontId="11" fillId="2" borderId="22" xfId="0" applyNumberFormat="1" applyFont="1" applyFill="1" applyBorder="1" applyAlignment="1">
      <alignment horizontal="left"/>
    </xf>
    <xf numFmtId="49" fontId="10" fillId="5" borderId="23" xfId="0" applyNumberFormat="1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165" fontId="10" fillId="5" borderId="25" xfId="0" applyNumberFormat="1" applyFont="1" applyFill="1" applyBorder="1" applyAlignment="1">
      <alignment horizontal="left" vertical="center"/>
    </xf>
    <xf numFmtId="49" fontId="10" fillId="3" borderId="26" xfId="0" applyNumberFormat="1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165" fontId="10" fillId="3" borderId="27" xfId="0" applyNumberFormat="1" applyFont="1" applyFill="1" applyBorder="1" applyAlignment="1">
      <alignment horizontal="left" vertical="center"/>
    </xf>
    <xf numFmtId="49" fontId="10" fillId="5" borderId="26" xfId="0" applyNumberFormat="1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165" fontId="10" fillId="5" borderId="27" xfId="0" applyNumberFormat="1" applyFont="1" applyFill="1" applyBorder="1" applyAlignment="1">
      <alignment horizontal="left" vertical="center"/>
    </xf>
    <xf numFmtId="49" fontId="10" fillId="5" borderId="28" xfId="0" applyNumberFormat="1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165" fontId="10" fillId="5" borderId="29" xfId="0" applyNumberFormat="1" applyFont="1" applyFill="1" applyBorder="1" applyAlignment="1">
      <alignment horizontal="left" vertical="center"/>
    </xf>
    <xf numFmtId="3" fontId="5" fillId="8" borderId="55" xfId="0" applyNumberFormat="1" applyFont="1" applyFill="1" applyBorder="1" applyAlignment="1">
      <alignment vertical="center"/>
    </xf>
    <xf numFmtId="3" fontId="5" fillId="8" borderId="56" xfId="0" applyNumberFormat="1" applyFont="1" applyFill="1" applyBorder="1" applyAlignment="1">
      <alignment vertical="center"/>
    </xf>
    <xf numFmtId="49" fontId="8" fillId="6" borderId="41" xfId="0" applyNumberFormat="1" applyFont="1" applyFill="1" applyBorder="1" applyAlignment="1">
      <alignment vertical="center"/>
    </xf>
    <xf numFmtId="0" fontId="5" fillId="6" borderId="42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9" fontId="12" fillId="3" borderId="6" xfId="0" applyNumberFormat="1" applyFont="1" applyFill="1" applyBorder="1" applyAlignment="1">
      <alignment horizontal="left" wrapText="1"/>
    </xf>
    <xf numFmtId="0" fontId="12" fillId="4" borderId="6" xfId="0" applyFont="1" applyFill="1" applyBorder="1" applyAlignment="1">
      <alignment horizontal="left" wrapText="1"/>
    </xf>
    <xf numFmtId="49" fontId="11" fillId="2" borderId="6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49" fontId="10" fillId="3" borderId="6" xfId="0" applyNumberFormat="1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430624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="81" zoomScaleNormal="81" workbookViewId="0">
      <selection activeCell="O45" sqref="O4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7.7109375" style="1" customWidth="1"/>
    <col min="3" max="3" width="19.42578125" style="1" customWidth="1"/>
    <col min="4" max="4" width="9.42578125" style="1" customWidth="1"/>
    <col min="5" max="5" width="20.7109375" style="1" customWidth="1"/>
    <col min="6" max="6" width="16.42578125" style="1" customWidth="1"/>
    <col min="7" max="7" width="18.7109375" style="1" customWidth="1"/>
    <col min="8" max="8" width="16.28515625" style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9.5" customHeight="1" x14ac:dyDescent="0.25">
      <c r="A9" s="5"/>
      <c r="B9" s="52" t="s">
        <v>0</v>
      </c>
      <c r="C9" s="53" t="s">
        <v>1</v>
      </c>
      <c r="D9" s="54"/>
      <c r="E9" s="119" t="s">
        <v>2</v>
      </c>
      <c r="F9" s="120"/>
      <c r="G9" s="55">
        <v>3500</v>
      </c>
    </row>
    <row r="10" spans="1:7" ht="38.25" customHeight="1" x14ac:dyDescent="0.25">
      <c r="A10" s="5"/>
      <c r="B10" s="56" t="s">
        <v>3</v>
      </c>
      <c r="C10" s="57" t="s">
        <v>4</v>
      </c>
      <c r="D10" s="54"/>
      <c r="E10" s="117" t="s">
        <v>5</v>
      </c>
      <c r="F10" s="118"/>
      <c r="G10" s="53" t="s">
        <v>6</v>
      </c>
    </row>
    <row r="11" spans="1:7" ht="33" customHeight="1" x14ac:dyDescent="0.25">
      <c r="A11" s="5"/>
      <c r="B11" s="56" t="s">
        <v>7</v>
      </c>
      <c r="C11" s="53" t="s">
        <v>8</v>
      </c>
      <c r="D11" s="54"/>
      <c r="E11" s="117" t="s">
        <v>9</v>
      </c>
      <c r="F11" s="118"/>
      <c r="G11" s="55">
        <v>1500</v>
      </c>
    </row>
    <row r="12" spans="1:7" ht="24" customHeight="1" x14ac:dyDescent="0.25">
      <c r="A12" s="5"/>
      <c r="B12" s="56" t="s">
        <v>10</v>
      </c>
      <c r="C12" s="49" t="s">
        <v>11</v>
      </c>
      <c r="D12" s="54"/>
      <c r="E12" s="53" t="s">
        <v>12</v>
      </c>
      <c r="F12" s="58"/>
      <c r="G12" s="51">
        <f>(G9*G11)</f>
        <v>5250000</v>
      </c>
    </row>
    <row r="13" spans="1:7" ht="18" customHeight="1" x14ac:dyDescent="0.25">
      <c r="A13" s="5"/>
      <c r="B13" s="56" t="s">
        <v>13</v>
      </c>
      <c r="C13" s="53" t="s">
        <v>14</v>
      </c>
      <c r="D13" s="54"/>
      <c r="E13" s="117" t="s">
        <v>15</v>
      </c>
      <c r="F13" s="118"/>
      <c r="G13" s="53" t="s">
        <v>16</v>
      </c>
    </row>
    <row r="14" spans="1:7" ht="24" customHeight="1" x14ac:dyDescent="0.25">
      <c r="A14" s="5"/>
      <c r="B14" s="56" t="s">
        <v>17</v>
      </c>
      <c r="C14" s="53" t="s">
        <v>18</v>
      </c>
      <c r="D14" s="54"/>
      <c r="E14" s="117" t="s">
        <v>19</v>
      </c>
      <c r="F14" s="118"/>
      <c r="G14" s="53" t="s">
        <v>6</v>
      </c>
    </row>
    <row r="15" spans="1:7" ht="25.5" customHeight="1" x14ac:dyDescent="0.25">
      <c r="A15" s="5"/>
      <c r="B15" s="56" t="s">
        <v>20</v>
      </c>
      <c r="C15" s="59">
        <v>44136</v>
      </c>
      <c r="D15" s="54"/>
      <c r="E15" s="121" t="s">
        <v>21</v>
      </c>
      <c r="F15" s="122"/>
      <c r="G15" s="49" t="s">
        <v>22</v>
      </c>
    </row>
    <row r="16" spans="1:7" ht="12" customHeight="1" x14ac:dyDescent="0.25">
      <c r="A16" s="2"/>
      <c r="B16" s="60"/>
      <c r="C16" s="61"/>
      <c r="D16" s="62"/>
      <c r="E16" s="63"/>
      <c r="F16" s="63"/>
      <c r="G16" s="64"/>
    </row>
    <row r="17" spans="1:7" ht="12" customHeight="1" x14ac:dyDescent="0.25">
      <c r="A17" s="6"/>
      <c r="B17" s="123" t="s">
        <v>23</v>
      </c>
      <c r="C17" s="124"/>
      <c r="D17" s="124"/>
      <c r="E17" s="124"/>
      <c r="F17" s="124"/>
      <c r="G17" s="124"/>
    </row>
    <row r="18" spans="1:7" ht="12" customHeight="1" x14ac:dyDescent="0.25">
      <c r="A18" s="2"/>
      <c r="B18" s="65"/>
      <c r="C18" s="48"/>
      <c r="D18" s="48"/>
      <c r="E18" s="48"/>
      <c r="F18" s="48"/>
      <c r="G18" s="48"/>
    </row>
    <row r="19" spans="1:7" ht="12" customHeight="1" x14ac:dyDescent="0.25">
      <c r="A19" s="5"/>
      <c r="B19" s="66" t="s">
        <v>24</v>
      </c>
      <c r="C19" s="67"/>
      <c r="D19" s="68"/>
      <c r="E19" s="68"/>
      <c r="F19" s="68"/>
      <c r="G19" s="68"/>
    </row>
    <row r="20" spans="1:7" ht="24" customHeight="1" x14ac:dyDescent="0.25">
      <c r="A20" s="6"/>
      <c r="B20" s="69" t="s">
        <v>25</v>
      </c>
      <c r="C20" s="69" t="s">
        <v>26</v>
      </c>
      <c r="D20" s="69" t="s">
        <v>27</v>
      </c>
      <c r="E20" s="69" t="s">
        <v>28</v>
      </c>
      <c r="F20" s="69" t="s">
        <v>29</v>
      </c>
      <c r="G20" s="69" t="s">
        <v>30</v>
      </c>
    </row>
    <row r="21" spans="1:7" ht="12.75" customHeight="1" x14ac:dyDescent="0.25">
      <c r="A21" s="6"/>
      <c r="B21" s="49" t="s">
        <v>31</v>
      </c>
      <c r="C21" s="49" t="s">
        <v>32</v>
      </c>
      <c r="D21" s="50">
        <v>2</v>
      </c>
      <c r="E21" s="49" t="s">
        <v>56</v>
      </c>
      <c r="F21" s="51">
        <v>12000</v>
      </c>
      <c r="G21" s="51">
        <f>(D21*F21)</f>
        <v>24000</v>
      </c>
    </row>
    <row r="22" spans="1:7" ht="25.5" customHeight="1" x14ac:dyDescent="0.25">
      <c r="A22" s="6"/>
      <c r="B22" s="49" t="s">
        <v>33</v>
      </c>
      <c r="C22" s="49" t="s">
        <v>32</v>
      </c>
      <c r="D22" s="50">
        <v>2</v>
      </c>
      <c r="E22" s="49" t="s">
        <v>34</v>
      </c>
      <c r="F22" s="51">
        <v>12000</v>
      </c>
      <c r="G22" s="51">
        <f>(D22*F22)</f>
        <v>24000</v>
      </c>
    </row>
    <row r="23" spans="1:7" ht="25.5" customHeight="1" x14ac:dyDescent="0.25">
      <c r="A23" s="6"/>
      <c r="B23" s="49" t="s">
        <v>35</v>
      </c>
      <c r="C23" s="49" t="s">
        <v>32</v>
      </c>
      <c r="D23" s="50">
        <v>8</v>
      </c>
      <c r="E23" s="49" t="s">
        <v>34</v>
      </c>
      <c r="F23" s="51">
        <v>12000</v>
      </c>
      <c r="G23" s="51">
        <f t="shared" ref="G23:G26" si="0">(D23*F23)</f>
        <v>96000</v>
      </c>
    </row>
    <row r="24" spans="1:7" ht="25.5" customHeight="1" x14ac:dyDescent="0.25">
      <c r="A24" s="6"/>
      <c r="B24" s="49" t="s">
        <v>36</v>
      </c>
      <c r="C24" s="49" t="s">
        <v>32</v>
      </c>
      <c r="D24" s="50">
        <v>6</v>
      </c>
      <c r="E24" s="49" t="s">
        <v>104</v>
      </c>
      <c r="F24" s="51">
        <v>12000</v>
      </c>
      <c r="G24" s="51">
        <f t="shared" si="0"/>
        <v>72000</v>
      </c>
    </row>
    <row r="25" spans="1:7" ht="25.5" customHeight="1" x14ac:dyDescent="0.25">
      <c r="A25" s="6"/>
      <c r="B25" s="49" t="s">
        <v>37</v>
      </c>
      <c r="C25" s="49" t="s">
        <v>32</v>
      </c>
      <c r="D25" s="50">
        <v>60</v>
      </c>
      <c r="E25" s="49" t="s">
        <v>105</v>
      </c>
      <c r="F25" s="51">
        <v>10000</v>
      </c>
      <c r="G25" s="51">
        <f t="shared" si="0"/>
        <v>600000</v>
      </c>
    </row>
    <row r="26" spans="1:7" ht="25.5" customHeight="1" x14ac:dyDescent="0.25">
      <c r="A26" s="6"/>
      <c r="B26" s="49" t="s">
        <v>38</v>
      </c>
      <c r="C26" s="49" t="s">
        <v>32</v>
      </c>
      <c r="D26" s="50">
        <v>12</v>
      </c>
      <c r="E26" s="49" t="s">
        <v>106</v>
      </c>
      <c r="F26" s="51">
        <v>12000</v>
      </c>
      <c r="G26" s="51">
        <f t="shared" si="0"/>
        <v>144000</v>
      </c>
    </row>
    <row r="27" spans="1:7" ht="25.5" customHeight="1" x14ac:dyDescent="0.25">
      <c r="A27" s="6"/>
      <c r="B27" s="49" t="s">
        <v>39</v>
      </c>
      <c r="C27" s="49" t="s">
        <v>32</v>
      </c>
      <c r="D27" s="50">
        <v>10</v>
      </c>
      <c r="E27" s="49" t="s">
        <v>56</v>
      </c>
      <c r="F27" s="51">
        <v>12000</v>
      </c>
      <c r="G27" s="51">
        <f t="shared" ref="G27" si="1">(D27*F27)</f>
        <v>120000</v>
      </c>
    </row>
    <row r="28" spans="1:7" ht="12.75" customHeight="1" x14ac:dyDescent="0.25">
      <c r="A28" s="6"/>
      <c r="B28" s="49" t="s">
        <v>40</v>
      </c>
      <c r="C28" s="49" t="s">
        <v>32</v>
      </c>
      <c r="D28" s="50">
        <v>8</v>
      </c>
      <c r="E28" s="49" t="s">
        <v>107</v>
      </c>
      <c r="F28" s="51">
        <v>12000</v>
      </c>
      <c r="G28" s="51">
        <f>(D28*F28)</f>
        <v>96000</v>
      </c>
    </row>
    <row r="29" spans="1:7" ht="12.75" customHeight="1" x14ac:dyDescent="0.25">
      <c r="A29" s="6"/>
      <c r="B29" s="70" t="s">
        <v>41</v>
      </c>
      <c r="C29" s="71"/>
      <c r="D29" s="71"/>
      <c r="E29" s="71"/>
      <c r="F29" s="71"/>
      <c r="G29" s="72">
        <f>SUM(G21:G28)</f>
        <v>1176000</v>
      </c>
    </row>
    <row r="30" spans="1:7" ht="12" customHeight="1" x14ac:dyDescent="0.25">
      <c r="A30" s="2"/>
      <c r="B30" s="65"/>
      <c r="C30" s="48"/>
      <c r="D30" s="48"/>
      <c r="E30" s="48"/>
      <c r="F30" s="73"/>
      <c r="G30" s="73"/>
    </row>
    <row r="31" spans="1:7" ht="12" customHeight="1" x14ac:dyDescent="0.25">
      <c r="A31" s="5"/>
      <c r="B31" s="74" t="s">
        <v>42</v>
      </c>
      <c r="C31" s="75"/>
      <c r="D31" s="76"/>
      <c r="E31" s="76"/>
      <c r="F31" s="76"/>
      <c r="G31" s="76"/>
    </row>
    <row r="32" spans="1:7" ht="24" customHeight="1" x14ac:dyDescent="0.25">
      <c r="A32" s="5"/>
      <c r="B32" s="77" t="s">
        <v>25</v>
      </c>
      <c r="C32" s="77" t="s">
        <v>26</v>
      </c>
      <c r="D32" s="77" t="s">
        <v>27</v>
      </c>
      <c r="E32" s="77" t="s">
        <v>28</v>
      </c>
      <c r="F32" s="78" t="s">
        <v>29</v>
      </c>
      <c r="G32" s="77" t="s">
        <v>30</v>
      </c>
    </row>
    <row r="33" spans="1:11" ht="36.75" customHeight="1" x14ac:dyDescent="0.25">
      <c r="A33" s="6"/>
      <c r="B33" s="49" t="s">
        <v>43</v>
      </c>
      <c r="C33" s="49" t="s">
        <v>44</v>
      </c>
      <c r="D33" s="50">
        <v>1</v>
      </c>
      <c r="E33" s="49" t="s">
        <v>45</v>
      </c>
      <c r="F33" s="51">
        <v>160000</v>
      </c>
      <c r="G33" s="51">
        <f t="shared" ref="G33:G36" si="2">(D33*F33)</f>
        <v>160000</v>
      </c>
    </row>
    <row r="34" spans="1:11" ht="27" customHeight="1" x14ac:dyDescent="0.25">
      <c r="A34" s="6"/>
      <c r="B34" s="49" t="s">
        <v>46</v>
      </c>
      <c r="C34" s="49" t="s">
        <v>44</v>
      </c>
      <c r="D34" s="50">
        <v>0.25</v>
      </c>
      <c r="E34" s="49" t="s">
        <v>47</v>
      </c>
      <c r="F34" s="51">
        <v>160000</v>
      </c>
      <c r="G34" s="51">
        <f t="shared" si="2"/>
        <v>40000</v>
      </c>
    </row>
    <row r="35" spans="1:11" ht="21" customHeight="1" x14ac:dyDescent="0.25">
      <c r="A35" s="6"/>
      <c r="B35" s="49" t="s">
        <v>102</v>
      </c>
      <c r="C35" s="49" t="s">
        <v>44</v>
      </c>
      <c r="D35" s="50">
        <v>1</v>
      </c>
      <c r="E35" s="49" t="s">
        <v>45</v>
      </c>
      <c r="F35" s="51">
        <v>200000</v>
      </c>
      <c r="G35" s="51">
        <f t="shared" si="2"/>
        <v>200000</v>
      </c>
    </row>
    <row r="36" spans="1:11" ht="29.25" customHeight="1" x14ac:dyDescent="0.25">
      <c r="A36" s="6"/>
      <c r="B36" s="49" t="s">
        <v>113</v>
      </c>
      <c r="C36" s="49" t="s">
        <v>44</v>
      </c>
      <c r="D36" s="50">
        <v>1</v>
      </c>
      <c r="E36" s="49" t="s">
        <v>103</v>
      </c>
      <c r="F36" s="51">
        <v>24000</v>
      </c>
      <c r="G36" s="51">
        <f t="shared" si="2"/>
        <v>24000</v>
      </c>
    </row>
    <row r="37" spans="1:11" ht="12.75" customHeight="1" x14ac:dyDescent="0.25">
      <c r="A37" s="5"/>
      <c r="B37" s="79" t="s">
        <v>48</v>
      </c>
      <c r="C37" s="80"/>
      <c r="D37" s="80"/>
      <c r="E37" s="80"/>
      <c r="F37" s="80"/>
      <c r="G37" s="81">
        <f>SUM(G33:G36)</f>
        <v>424000</v>
      </c>
    </row>
    <row r="38" spans="1:11" ht="12" customHeight="1" x14ac:dyDescent="0.25">
      <c r="A38" s="2"/>
      <c r="B38" s="82"/>
      <c r="C38" s="83"/>
      <c r="D38" s="83"/>
      <c r="E38" s="83"/>
      <c r="F38" s="84"/>
      <c r="G38" s="84"/>
    </row>
    <row r="39" spans="1:11" ht="12" customHeight="1" x14ac:dyDescent="0.25">
      <c r="A39" s="5"/>
      <c r="B39" s="74" t="s">
        <v>49</v>
      </c>
      <c r="C39" s="75"/>
      <c r="D39" s="76"/>
      <c r="E39" s="76"/>
      <c r="F39" s="76"/>
      <c r="G39" s="76"/>
    </row>
    <row r="40" spans="1:11" ht="24" customHeight="1" x14ac:dyDescent="0.25">
      <c r="A40" s="5"/>
      <c r="B40" s="78" t="s">
        <v>50</v>
      </c>
      <c r="C40" s="78" t="s">
        <v>51</v>
      </c>
      <c r="D40" s="78" t="s">
        <v>52</v>
      </c>
      <c r="E40" s="78" t="s">
        <v>28</v>
      </c>
      <c r="F40" s="78" t="s">
        <v>29</v>
      </c>
      <c r="G40" s="78" t="s">
        <v>30</v>
      </c>
      <c r="K40" s="12"/>
    </row>
    <row r="41" spans="1:11" ht="12.75" customHeight="1" x14ac:dyDescent="0.25">
      <c r="A41" s="6"/>
      <c r="B41" s="85" t="s">
        <v>53</v>
      </c>
      <c r="C41" s="58"/>
      <c r="D41" s="58"/>
      <c r="E41" s="58"/>
      <c r="F41" s="55"/>
      <c r="G41" s="55"/>
    </row>
    <row r="42" spans="1:11" ht="12.75" customHeight="1" x14ac:dyDescent="0.25">
      <c r="A42" s="6"/>
      <c r="B42" s="53" t="s">
        <v>54</v>
      </c>
      <c r="C42" s="53" t="s">
        <v>55</v>
      </c>
      <c r="D42" s="86">
        <v>2000</v>
      </c>
      <c r="E42" s="53" t="s">
        <v>56</v>
      </c>
      <c r="F42" s="55">
        <v>140</v>
      </c>
      <c r="G42" s="55">
        <f>(D42*F42)</f>
        <v>280000</v>
      </c>
    </row>
    <row r="43" spans="1:11" ht="12.75" customHeight="1" x14ac:dyDescent="0.25">
      <c r="A43" s="6"/>
      <c r="B43" s="53" t="s">
        <v>57</v>
      </c>
      <c r="C43" s="53" t="s">
        <v>58</v>
      </c>
      <c r="D43" s="86">
        <v>400</v>
      </c>
      <c r="E43" s="53" t="s">
        <v>59</v>
      </c>
      <c r="F43" s="55">
        <v>440</v>
      </c>
      <c r="G43" s="55">
        <f t="shared" ref="G43:G49" si="3">(D43*F43)</f>
        <v>176000</v>
      </c>
    </row>
    <row r="44" spans="1:11" ht="12.75" customHeight="1" x14ac:dyDescent="0.25">
      <c r="A44" s="6"/>
      <c r="B44" s="53" t="s">
        <v>60</v>
      </c>
      <c r="C44" s="58" t="s">
        <v>61</v>
      </c>
      <c r="D44" s="58">
        <v>400</v>
      </c>
      <c r="E44" s="58" t="s">
        <v>59</v>
      </c>
      <c r="F44" s="55">
        <v>400</v>
      </c>
      <c r="G44" s="55">
        <f t="shared" si="3"/>
        <v>160000</v>
      </c>
    </row>
    <row r="45" spans="1:11" ht="12.75" customHeight="1" x14ac:dyDescent="0.25">
      <c r="A45" s="6"/>
      <c r="B45" s="53" t="s">
        <v>62</v>
      </c>
      <c r="C45" s="53" t="s">
        <v>61</v>
      </c>
      <c r="D45" s="86">
        <v>600</v>
      </c>
      <c r="E45" s="53" t="s">
        <v>59</v>
      </c>
      <c r="F45" s="55">
        <v>420</v>
      </c>
      <c r="G45" s="55">
        <f t="shared" si="3"/>
        <v>252000</v>
      </c>
    </row>
    <row r="46" spans="1:11" ht="12.75" customHeight="1" x14ac:dyDescent="0.25">
      <c r="A46" s="6"/>
      <c r="B46" s="85" t="s">
        <v>63</v>
      </c>
      <c r="C46" s="53"/>
      <c r="D46" s="86"/>
      <c r="E46" s="53"/>
      <c r="F46" s="55"/>
      <c r="G46" s="55"/>
    </row>
    <row r="47" spans="1:11" ht="12.75" customHeight="1" x14ac:dyDescent="0.25">
      <c r="A47" s="6"/>
      <c r="B47" s="53" t="s">
        <v>64</v>
      </c>
      <c r="C47" s="53" t="s">
        <v>65</v>
      </c>
      <c r="D47" s="86">
        <v>2</v>
      </c>
      <c r="E47" s="53" t="s">
        <v>110</v>
      </c>
      <c r="F47" s="55">
        <v>14000</v>
      </c>
      <c r="G47" s="55">
        <f t="shared" si="3"/>
        <v>28000</v>
      </c>
    </row>
    <row r="48" spans="1:11" ht="12.75" customHeight="1" x14ac:dyDescent="0.25">
      <c r="A48" s="6"/>
      <c r="B48" s="85" t="s">
        <v>66</v>
      </c>
      <c r="C48" s="58"/>
      <c r="D48" s="58"/>
      <c r="E48" s="58"/>
      <c r="F48" s="55"/>
      <c r="G48" s="55"/>
    </row>
    <row r="49" spans="1:8" ht="12.75" customHeight="1" x14ac:dyDescent="0.25">
      <c r="A49" s="6"/>
      <c r="B49" s="87" t="s">
        <v>67</v>
      </c>
      <c r="C49" s="87" t="s">
        <v>68</v>
      </c>
      <c r="D49" s="88">
        <v>2</v>
      </c>
      <c r="E49" s="87" t="s">
        <v>111</v>
      </c>
      <c r="F49" s="89">
        <v>36000</v>
      </c>
      <c r="G49" s="55">
        <f t="shared" si="3"/>
        <v>72000</v>
      </c>
    </row>
    <row r="50" spans="1:8" ht="13.5" customHeight="1" x14ac:dyDescent="0.25">
      <c r="A50" s="5"/>
      <c r="B50" s="79" t="s">
        <v>69</v>
      </c>
      <c r="C50" s="80"/>
      <c r="D50" s="80"/>
      <c r="E50" s="80"/>
      <c r="F50" s="80"/>
      <c r="G50" s="81">
        <f>SUM(G41:G49)</f>
        <v>968000</v>
      </c>
    </row>
    <row r="51" spans="1:8" ht="12" customHeight="1" x14ac:dyDescent="0.25">
      <c r="A51" s="2"/>
      <c r="B51" s="82"/>
      <c r="C51" s="83"/>
      <c r="D51" s="83"/>
      <c r="E51" s="83"/>
      <c r="F51" s="84"/>
      <c r="G51" s="84"/>
    </row>
    <row r="52" spans="1:8" ht="12" customHeight="1" x14ac:dyDescent="0.25">
      <c r="A52" s="5"/>
      <c r="B52" s="74" t="s">
        <v>70</v>
      </c>
      <c r="C52" s="75"/>
      <c r="D52" s="76"/>
      <c r="E52" s="76"/>
      <c r="F52" s="76"/>
      <c r="G52" s="76"/>
    </row>
    <row r="53" spans="1:8" ht="24" customHeight="1" x14ac:dyDescent="0.25">
      <c r="A53" s="5"/>
      <c r="B53" s="90" t="s">
        <v>71</v>
      </c>
      <c r="C53" s="91" t="s">
        <v>51</v>
      </c>
      <c r="D53" s="91" t="s">
        <v>52</v>
      </c>
      <c r="E53" s="90" t="s">
        <v>28</v>
      </c>
      <c r="F53" s="91" t="s">
        <v>29</v>
      </c>
      <c r="G53" s="90" t="s">
        <v>30</v>
      </c>
    </row>
    <row r="54" spans="1:8" ht="12.75" customHeight="1" x14ac:dyDescent="0.25">
      <c r="A54" s="8"/>
      <c r="B54" s="92" t="s">
        <v>72</v>
      </c>
      <c r="C54" s="93" t="s">
        <v>108</v>
      </c>
      <c r="D54" s="94">
        <v>400</v>
      </c>
      <c r="E54" s="92" t="s">
        <v>112</v>
      </c>
      <c r="F54" s="95">
        <v>500</v>
      </c>
      <c r="G54" s="94">
        <f>(D54*F54)</f>
        <v>200000</v>
      </c>
    </row>
    <row r="55" spans="1:8" ht="12.75" customHeight="1" x14ac:dyDescent="0.25">
      <c r="A55" s="8"/>
      <c r="B55" s="92" t="s">
        <v>73</v>
      </c>
      <c r="C55" s="93" t="s">
        <v>109</v>
      </c>
      <c r="D55" s="94">
        <v>2</v>
      </c>
      <c r="E55" s="92" t="s">
        <v>105</v>
      </c>
      <c r="F55" s="95">
        <v>5000</v>
      </c>
      <c r="G55" s="94">
        <f t="shared" ref="G55:G56" si="4">(D55*F55)</f>
        <v>10000</v>
      </c>
    </row>
    <row r="56" spans="1:8" ht="12.75" customHeight="1" x14ac:dyDescent="0.25">
      <c r="A56" s="8"/>
      <c r="B56" s="92" t="s">
        <v>74</v>
      </c>
      <c r="C56" s="93" t="s">
        <v>109</v>
      </c>
      <c r="D56" s="94">
        <v>4</v>
      </c>
      <c r="E56" s="92" t="s">
        <v>112</v>
      </c>
      <c r="F56" s="95">
        <v>10000</v>
      </c>
      <c r="G56" s="94">
        <f t="shared" si="4"/>
        <v>40000</v>
      </c>
    </row>
    <row r="57" spans="1:8" ht="13.5" customHeight="1" x14ac:dyDescent="0.25">
      <c r="A57" s="5"/>
      <c r="B57" s="96" t="s">
        <v>75</v>
      </c>
      <c r="C57" s="97"/>
      <c r="D57" s="97"/>
      <c r="E57" s="97"/>
      <c r="F57" s="97"/>
      <c r="G57" s="98">
        <f>SUM(G54:G56)</f>
        <v>250000</v>
      </c>
    </row>
    <row r="58" spans="1:8" ht="12" customHeight="1" x14ac:dyDescent="0.25">
      <c r="A58" s="2"/>
      <c r="B58" s="99"/>
      <c r="C58" s="99"/>
      <c r="D58" s="99"/>
      <c r="E58" s="99"/>
      <c r="F58" s="100"/>
      <c r="G58" s="100"/>
    </row>
    <row r="59" spans="1:8" ht="12" customHeight="1" x14ac:dyDescent="0.25">
      <c r="A59" s="8"/>
      <c r="B59" s="101" t="s">
        <v>76</v>
      </c>
      <c r="C59" s="102"/>
      <c r="D59" s="102"/>
      <c r="E59" s="102"/>
      <c r="F59" s="102"/>
      <c r="G59" s="103">
        <f>G29+G37+G50+G57</f>
        <v>2818000</v>
      </c>
      <c r="H59" s="46"/>
    </row>
    <row r="60" spans="1:8" ht="12" customHeight="1" x14ac:dyDescent="0.25">
      <c r="A60" s="8"/>
      <c r="B60" s="104" t="s">
        <v>77</v>
      </c>
      <c r="C60" s="105"/>
      <c r="D60" s="105"/>
      <c r="E60" s="105"/>
      <c r="F60" s="105"/>
      <c r="G60" s="106">
        <f>G59*0.05</f>
        <v>140900</v>
      </c>
      <c r="H60" s="47"/>
    </row>
    <row r="61" spans="1:8" ht="12" customHeight="1" x14ac:dyDescent="0.25">
      <c r="A61" s="8"/>
      <c r="B61" s="107" t="s">
        <v>78</v>
      </c>
      <c r="C61" s="108"/>
      <c r="D61" s="108"/>
      <c r="E61" s="108"/>
      <c r="F61" s="108"/>
      <c r="G61" s="109">
        <f>G60+G59</f>
        <v>2958900</v>
      </c>
      <c r="H61" s="46"/>
    </row>
    <row r="62" spans="1:8" ht="12" customHeight="1" x14ac:dyDescent="0.25">
      <c r="A62" s="8"/>
      <c r="B62" s="104" t="s">
        <v>79</v>
      </c>
      <c r="C62" s="105"/>
      <c r="D62" s="105"/>
      <c r="E62" s="105"/>
      <c r="F62" s="105"/>
      <c r="G62" s="106">
        <f>G12</f>
        <v>5250000</v>
      </c>
      <c r="H62" s="47"/>
    </row>
    <row r="63" spans="1:8" ht="12" customHeight="1" x14ac:dyDescent="0.25">
      <c r="A63" s="8"/>
      <c r="B63" s="110" t="s">
        <v>80</v>
      </c>
      <c r="C63" s="111"/>
      <c r="D63" s="111"/>
      <c r="E63" s="111"/>
      <c r="F63" s="111"/>
      <c r="G63" s="112">
        <f>G62-G61</f>
        <v>2291100</v>
      </c>
    </row>
    <row r="64" spans="1:8" ht="12" customHeight="1" x14ac:dyDescent="0.25">
      <c r="A64" s="8"/>
      <c r="B64" s="9" t="s">
        <v>81</v>
      </c>
      <c r="C64" s="10"/>
      <c r="D64" s="10"/>
      <c r="E64" s="10"/>
      <c r="F64" s="10"/>
      <c r="G64" s="7"/>
    </row>
    <row r="65" spans="1:7" ht="12.75" customHeight="1" x14ac:dyDescent="0.25">
      <c r="A65" s="8"/>
      <c r="B65" s="11"/>
      <c r="C65" s="10"/>
      <c r="D65" s="10"/>
      <c r="E65" s="10"/>
      <c r="F65" s="10"/>
      <c r="G65" s="7"/>
    </row>
    <row r="66" spans="1:7" ht="11.25" customHeight="1" thickBot="1" x14ac:dyDescent="0.3"/>
    <row r="67" spans="1:7" ht="11.25" customHeight="1" x14ac:dyDescent="0.25">
      <c r="B67" s="13" t="s">
        <v>82</v>
      </c>
      <c r="C67" s="14"/>
      <c r="D67" s="14"/>
      <c r="E67" s="14"/>
      <c r="F67" s="15"/>
    </row>
    <row r="68" spans="1:7" ht="11.25" customHeight="1" x14ac:dyDescent="0.25">
      <c r="B68" s="16" t="s">
        <v>83</v>
      </c>
      <c r="C68" s="17"/>
      <c r="D68" s="17"/>
      <c r="E68" s="17"/>
      <c r="F68" s="18"/>
    </row>
    <row r="69" spans="1:7" ht="11.25" customHeight="1" x14ac:dyDescent="0.25">
      <c r="B69" s="16" t="s">
        <v>84</v>
      </c>
      <c r="C69" s="17"/>
      <c r="D69" s="17"/>
      <c r="E69" s="17"/>
      <c r="F69" s="18"/>
    </row>
    <row r="70" spans="1:7" ht="11.25" customHeight="1" x14ac:dyDescent="0.25">
      <c r="B70" s="16" t="s">
        <v>85</v>
      </c>
      <c r="C70" s="17"/>
      <c r="D70" s="17"/>
      <c r="E70" s="17"/>
      <c r="F70" s="18"/>
    </row>
    <row r="71" spans="1:7" ht="11.25" customHeight="1" x14ac:dyDescent="0.25">
      <c r="B71" s="16" t="s">
        <v>86</v>
      </c>
      <c r="C71" s="17"/>
      <c r="D71" s="17"/>
      <c r="E71" s="17"/>
      <c r="F71" s="18"/>
    </row>
    <row r="72" spans="1:7" ht="11.25" customHeight="1" x14ac:dyDescent="0.25">
      <c r="B72" s="16" t="s">
        <v>87</v>
      </c>
      <c r="C72" s="17"/>
      <c r="D72" s="17"/>
      <c r="E72" s="17"/>
      <c r="F72" s="18"/>
    </row>
    <row r="73" spans="1:7" ht="11.25" customHeight="1" thickBot="1" x14ac:dyDescent="0.3">
      <c r="B73" s="19" t="s">
        <v>88</v>
      </c>
      <c r="C73" s="20"/>
      <c r="D73" s="20"/>
      <c r="E73" s="20"/>
      <c r="F73" s="21"/>
    </row>
    <row r="74" spans="1:7" ht="11.25" customHeight="1" x14ac:dyDescent="0.25">
      <c r="B74" s="22"/>
      <c r="C74" s="17"/>
      <c r="D74" s="17"/>
      <c r="E74" s="17"/>
      <c r="F74" s="17"/>
    </row>
    <row r="75" spans="1:7" ht="11.25" customHeight="1" thickBot="1" x14ac:dyDescent="0.3">
      <c r="B75" s="115" t="s">
        <v>89</v>
      </c>
      <c r="C75" s="116"/>
      <c r="D75" s="23"/>
      <c r="E75" s="24"/>
      <c r="F75" s="24"/>
    </row>
    <row r="76" spans="1:7" ht="11.25" customHeight="1" x14ac:dyDescent="0.25">
      <c r="B76" s="25" t="s">
        <v>71</v>
      </c>
      <c r="C76" s="26" t="s">
        <v>90</v>
      </c>
      <c r="D76" s="27" t="s">
        <v>91</v>
      </c>
      <c r="E76" s="24"/>
      <c r="F76" s="24"/>
    </row>
    <row r="77" spans="1:7" ht="11.25" customHeight="1" x14ac:dyDescent="0.25">
      <c r="B77" s="28" t="s">
        <v>92</v>
      </c>
      <c r="C77" s="29">
        <v>1176000</v>
      </c>
      <c r="D77" s="30">
        <f>(C77/C83)</f>
        <v>0.39744499645138398</v>
      </c>
      <c r="E77" s="24"/>
      <c r="F77" s="24"/>
    </row>
    <row r="78" spans="1:7" ht="11.25" customHeight="1" x14ac:dyDescent="0.25">
      <c r="B78" s="28" t="s">
        <v>93</v>
      </c>
      <c r="C78" s="31">
        <v>0</v>
      </c>
      <c r="D78" s="30">
        <v>0</v>
      </c>
      <c r="E78" s="24"/>
      <c r="F78" s="24"/>
    </row>
    <row r="79" spans="1:7" ht="11.25" customHeight="1" x14ac:dyDescent="0.25">
      <c r="B79" s="28" t="s">
        <v>94</v>
      </c>
      <c r="C79" s="29">
        <v>424000</v>
      </c>
      <c r="D79" s="30">
        <f>(C79/C83)</f>
        <v>0.14329649531920646</v>
      </c>
      <c r="E79" s="24"/>
      <c r="F79" s="24"/>
    </row>
    <row r="80" spans="1:7" ht="11.25" customHeight="1" x14ac:dyDescent="0.25">
      <c r="B80" s="28" t="s">
        <v>50</v>
      </c>
      <c r="C80" s="29">
        <v>968000</v>
      </c>
      <c r="D80" s="30">
        <f>(C80/C83)</f>
        <v>0.3271486025212072</v>
      </c>
      <c r="E80" s="24"/>
      <c r="F80" s="24"/>
    </row>
    <row r="81" spans="2:6" ht="11.25" customHeight="1" x14ac:dyDescent="0.25">
      <c r="B81" s="28" t="s">
        <v>95</v>
      </c>
      <c r="C81" s="32">
        <v>250000</v>
      </c>
      <c r="D81" s="30">
        <f>(C81/C83)</f>
        <v>8.4490858089154755E-2</v>
      </c>
      <c r="E81" s="33"/>
      <c r="F81" s="33"/>
    </row>
    <row r="82" spans="2:6" ht="11.25" customHeight="1" x14ac:dyDescent="0.25">
      <c r="B82" s="28" t="s">
        <v>96</v>
      </c>
      <c r="C82" s="32">
        <v>140900</v>
      </c>
      <c r="D82" s="30">
        <f>(C82/C83)</f>
        <v>4.7619047619047616E-2</v>
      </c>
      <c r="E82" s="33"/>
      <c r="F82" s="33"/>
    </row>
    <row r="83" spans="2:6" ht="11.25" customHeight="1" thickBot="1" x14ac:dyDescent="0.3">
      <c r="B83" s="34" t="s">
        <v>97</v>
      </c>
      <c r="C83" s="35">
        <f>SUM(C77:C82)</f>
        <v>2958900</v>
      </c>
      <c r="D83" s="36">
        <f>SUM(D77:D82)</f>
        <v>1</v>
      </c>
      <c r="E83" s="33"/>
      <c r="F83" s="33"/>
    </row>
    <row r="84" spans="2:6" ht="11.25" customHeight="1" x14ac:dyDescent="0.25">
      <c r="B84" s="11"/>
      <c r="C84" s="10"/>
      <c r="D84" s="10"/>
      <c r="E84" s="10"/>
      <c r="F84" s="10"/>
    </row>
    <row r="85" spans="2:6" ht="11.25" customHeight="1" x14ac:dyDescent="0.25">
      <c r="B85" s="37"/>
      <c r="C85" s="10"/>
      <c r="D85" s="10"/>
      <c r="E85" s="10"/>
      <c r="F85" s="10"/>
    </row>
    <row r="86" spans="2:6" ht="11.25" customHeight="1" thickBot="1" x14ac:dyDescent="0.3">
      <c r="B86" s="38"/>
      <c r="C86" s="39" t="s">
        <v>98</v>
      </c>
      <c r="D86" s="40"/>
      <c r="E86" s="41"/>
      <c r="F86" s="42"/>
    </row>
    <row r="87" spans="2:6" ht="11.25" customHeight="1" x14ac:dyDescent="0.25">
      <c r="B87" s="43" t="s">
        <v>99</v>
      </c>
      <c r="C87" s="113">
        <v>2000</v>
      </c>
      <c r="D87" s="113">
        <v>3500</v>
      </c>
      <c r="E87" s="114">
        <v>7000</v>
      </c>
      <c r="F87" s="44"/>
    </row>
    <row r="88" spans="2:6" ht="11.25" customHeight="1" thickBot="1" x14ac:dyDescent="0.3">
      <c r="B88" s="34" t="s">
        <v>100</v>
      </c>
      <c r="C88" s="35">
        <f>(C83/C87)</f>
        <v>1479.45</v>
      </c>
      <c r="D88" s="35">
        <f>(C83/D87)</f>
        <v>845.4</v>
      </c>
      <c r="E88" s="35">
        <f>(C83/E87)</f>
        <v>422.7</v>
      </c>
      <c r="F88" s="44"/>
    </row>
    <row r="89" spans="2:6" ht="11.25" customHeight="1" x14ac:dyDescent="0.25">
      <c r="B89" s="45" t="s">
        <v>101</v>
      </c>
      <c r="C89" s="17"/>
      <c r="D89" s="17"/>
      <c r="E89" s="17"/>
      <c r="F89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2021-04-03T22:17:30Z</dcterms:modified>
  <cp:category/>
  <cp:contentStatus/>
</cp:coreProperties>
</file>