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0" yWindow="0" windowWidth="19440" windowHeight="11385"/>
  </bookViews>
  <sheets>
    <sheet name="Frutilla Establecimien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G75" i="1"/>
  <c r="G47" i="1"/>
  <c r="G34" i="1"/>
  <c r="G69" i="1"/>
  <c r="C110" i="1" l="1"/>
  <c r="C111" i="1"/>
  <c r="C109" i="1"/>
  <c r="G83" i="1"/>
  <c r="G81" i="1"/>
  <c r="G80" i="1"/>
  <c r="G79" i="1"/>
  <c r="G74" i="1"/>
  <c r="G73" i="1"/>
  <c r="G72" i="1"/>
  <c r="G71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46" i="1"/>
  <c r="G45" i="1"/>
  <c r="G44" i="1"/>
  <c r="G43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C113" i="1" l="1"/>
  <c r="G12" i="1"/>
  <c r="G89" i="1" s="1"/>
  <c r="G39" i="1"/>
  <c r="G52" i="1"/>
  <c r="G54" i="1"/>
  <c r="C112" i="1" l="1"/>
  <c r="G86" i="1"/>
  <c r="G87" i="1" s="1"/>
  <c r="G88" i="1" l="1"/>
  <c r="G90" i="1" s="1"/>
  <c r="C114" i="1"/>
  <c r="C120" i="1" l="1"/>
  <c r="D120" i="1"/>
  <c r="E120" i="1"/>
  <c r="C115" i="1"/>
  <c r="D114" i="1" s="1"/>
  <c r="D112" i="1" l="1"/>
  <c r="D109" i="1"/>
  <c r="D111" i="1"/>
  <c r="D113" i="1"/>
  <c r="D115" i="1" l="1"/>
</calcChain>
</file>

<file path=xl/sharedStrings.xml><?xml version="1.0" encoding="utf-8"?>
<sst xmlns="http://schemas.openxmlformats.org/spreadsheetml/2006/main" count="230" uniqueCount="161">
  <si>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</si>
  <si>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</si>
  <si>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</si>
  <si>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</si>
  <si>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</si>
  <si>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</si>
  <si>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</si>
  <si>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</si>
  <si>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</si>
  <si>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</si>
  <si>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</si>
  <si>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</si>
  <si>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</si>
  <si>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</si>
  <si>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</si>
  <si>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</si>
  <si>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</si>
  <si>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</si>
  <si>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</si>
  <si>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</si>
  <si>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</si>
  <si>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</si>
  <si>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</si>
  <si>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</si>
  <si>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</si>
  <si>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</si>
  <si>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</si>
  <si>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</si>
  <si>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</si>
  <si>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</si>
  <si>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</si>
  <si>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</si>
  <si>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</si>
  <si>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</si>
  <si>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</si>
  <si>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</si>
  <si>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</si>
  <si>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</si>
  <si>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</si>
  <si>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</si>
  <si>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</si>
  <si>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</si>
  <si>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</si>
  <si>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</si>
  <si>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</si>
  <si>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</si>
  <si>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</si>
  <si>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</si>
  <si>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</si>
  <si>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</si>
  <si>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</si>
  <si>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</si>
  <si>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</si>
  <si>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</si>
  <si>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</si>
  <si>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</si>
  <si>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</si>
  <si>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</si>
  <si>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</si>
  <si>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Marchigue</t>
  </si>
  <si>
    <t>RENDIMIENTO (kg/Há.)</t>
  </si>
  <si>
    <t>Termino Camelloneo</t>
  </si>
  <si>
    <t>Noviembre</t>
  </si>
  <si>
    <t xml:space="preserve">Instalación de sistema de riego (Matriz y cinta) </t>
  </si>
  <si>
    <t>Diciembre</t>
  </si>
  <si>
    <t>Perforación de mulch</t>
  </si>
  <si>
    <t>Enero</t>
  </si>
  <si>
    <t>Plantación</t>
  </si>
  <si>
    <t xml:space="preserve">Corta de estolones </t>
  </si>
  <si>
    <t>Poda</t>
  </si>
  <si>
    <t>Julio</t>
  </si>
  <si>
    <t>Poda de flores</t>
  </si>
  <si>
    <t>Febrero a Abril</t>
  </si>
  <si>
    <t>Aplicación de pesticidas</t>
  </si>
  <si>
    <t>Riegos y fertirriego</t>
  </si>
  <si>
    <t>Recoleccion de fruta</t>
  </si>
  <si>
    <t>Subsolado</t>
  </si>
  <si>
    <t>HA</t>
  </si>
  <si>
    <t>Octubre</t>
  </si>
  <si>
    <t>Rastraje</t>
  </si>
  <si>
    <t>Construcción de camellones</t>
  </si>
  <si>
    <t>c/u</t>
  </si>
  <si>
    <t>kelpak</t>
  </si>
  <si>
    <t>Nitrofoska Foliar *</t>
  </si>
  <si>
    <t>Lt</t>
  </si>
  <si>
    <t>Rukan Mix Bioestumlante *</t>
  </si>
  <si>
    <t>Ultrasol Crecimiento NPK *</t>
  </si>
  <si>
    <t>Frutaliv Bioesmulante *</t>
  </si>
  <si>
    <t xml:space="preserve">Ultrasol Producción </t>
  </si>
  <si>
    <t>FUNGICIDAS</t>
  </si>
  <si>
    <t>Phyton 27</t>
  </si>
  <si>
    <t>Rukon 50 WP</t>
  </si>
  <si>
    <t>Enero, Febrero, Marzo -  Julio, Agosto</t>
  </si>
  <si>
    <t>Bellis</t>
  </si>
  <si>
    <t>Azufre (Acoidal Flo)</t>
  </si>
  <si>
    <t xml:space="preserve">Acaban  050 SC </t>
  </si>
  <si>
    <t xml:space="preserve">Punto 70 WP </t>
  </si>
  <si>
    <t>Agosto</t>
  </si>
  <si>
    <t>Vertimec 018 EC</t>
  </si>
  <si>
    <t xml:space="preserve">Success 48 </t>
  </si>
  <si>
    <t>Energía eléctrica</t>
  </si>
  <si>
    <t>kw</t>
  </si>
  <si>
    <t>Mulch (20 a 25 micrones / negro-negro / 1,20 x 1.000mt)</t>
  </si>
  <si>
    <t>Rollo</t>
  </si>
  <si>
    <t>Cintas riego</t>
  </si>
  <si>
    <t>Metro</t>
  </si>
  <si>
    <t>Llaves de paso, planza y otros materiales de riego</t>
  </si>
  <si>
    <t>Varios</t>
  </si>
  <si>
    <t xml:space="preserve">Envases a granel de 6,5 a 7 kg de fruta </t>
  </si>
  <si>
    <t>ESCENARIOS COSTO UNITARIO  ($/kg)</t>
  </si>
  <si>
    <t>Costo unitario ($/kg) (*)</t>
  </si>
  <si>
    <t>Plantas</t>
  </si>
  <si>
    <t>Albion, Monterrey</t>
  </si>
  <si>
    <t>Instalación de mulch</t>
  </si>
  <si>
    <t>C/U</t>
  </si>
  <si>
    <t>Febrero</t>
  </si>
  <si>
    <t>Defender calcio *</t>
  </si>
  <si>
    <t>Septiembre - Abril</t>
  </si>
  <si>
    <t>1.  Precios de insumos y productos se expresan con IVA.</t>
  </si>
  <si>
    <t>5.  El costo de la maquinaria incluye costo del operador, combustible y  arriendo de la maquinaria propiamente tal</t>
  </si>
  <si>
    <t>4.  Los insumos considerados (tipo y dosis) son sólo referenciales y corresponden a la agencia de área en particular</t>
  </si>
  <si>
    <t>*  Bioestimulantes aplicados con el sistema de riego</t>
  </si>
  <si>
    <t>PRECIO ESPERADO  ($/kg) "Fresco"</t>
  </si>
  <si>
    <t>Heladas - Sequía - Lluvias extemporáneas</t>
  </si>
  <si>
    <t>Limpia manual</t>
  </si>
  <si>
    <t>Anual</t>
  </si>
  <si>
    <t>SEMILLA y PLANTAS</t>
  </si>
  <si>
    <t>10.  Bandeja plástica para cosecha de frutillas de 6,7 kg.</t>
  </si>
  <si>
    <t>Marchigue, La Estrella, Pichilemu</t>
  </si>
  <si>
    <t>$/há</t>
  </si>
  <si>
    <t>Rendimiento (Kg/há)</t>
  </si>
  <si>
    <t>Frutilla (establecimiento)</t>
  </si>
  <si>
    <t>Mercado Local / Consumo fresco 100%</t>
  </si>
  <si>
    <t>Marzo - Diciembre</t>
  </si>
  <si>
    <t>Enero - Abril</t>
  </si>
  <si>
    <t>Octubre - Noviembre</t>
  </si>
  <si>
    <t>Febrero - Abril</t>
  </si>
  <si>
    <t>Septiembre - Diciembre</t>
  </si>
  <si>
    <t>Ultrasol Multiproposito *</t>
  </si>
  <si>
    <t>Acido Fosfórico</t>
  </si>
  <si>
    <t>Septiembre - Marzo</t>
  </si>
  <si>
    <t>Octubre - Marzo</t>
  </si>
  <si>
    <t>Septiembre - Octubre</t>
  </si>
  <si>
    <t>Enero, Febrero, Marzo y  Julio</t>
  </si>
  <si>
    <t>Octubre - Abril</t>
  </si>
  <si>
    <t>Aliette 80% WP</t>
  </si>
  <si>
    <t>Noviembre - Febrero</t>
  </si>
  <si>
    <t>Agosto - Septiembre</t>
  </si>
  <si>
    <t>Octubre - Mayo</t>
  </si>
  <si>
    <t>Diciembre - Abril</t>
  </si>
  <si>
    <t>Noviembre - Diciembre</t>
  </si>
  <si>
    <t>8.  Plantación de verano, con variedades de un alto potencial productivo, precocidad y adaptación climática.</t>
  </si>
  <si>
    <t>3.  Precio esperado por ventas corresponde a precio colocado en el mercado local para consumidor final</t>
  </si>
  <si>
    <t>Revisión y armado  de cajas</t>
  </si>
  <si>
    <t>6.  El  costo de la mano de obra incluye impuestos e  imposiciones</t>
  </si>
  <si>
    <t xml:space="preserve">7.  Sólo considera la resposición de envases </t>
  </si>
  <si>
    <t>9.  Distancia de plantación es de 30 cm en la entre hilera y 25 a 30 cm sobre la hilera (alternadas / zig-zag)</t>
  </si>
  <si>
    <t>11.  Revisión y armado de caja, considera selección</t>
  </si>
  <si>
    <t>Amistar TOP</t>
  </si>
  <si>
    <t>Diciembre - Enero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</si>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</sst>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_-;\-* #,##0.00_-;_-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u/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7">
    <xf numFmtId="0" fontId="0" fillId="0" borderId="0" applyNumberFormat="0" applyFill="0" applyBorder="0" applyProtection="0"/>
    <xf numFmtId="0" fontId="1" fillId="0" borderId="7"/>
    <xf numFmtId="0" fontId="15" fillId="0" borderId="7"/>
    <xf numFmtId="0" fontId="15" fillId="0" borderId="7"/>
    <xf numFmtId="164" fontId="15" fillId="0" borderId="7" applyFont="0" applyFill="0" applyBorder="0" applyAlignment="0" applyProtection="0"/>
    <xf numFmtId="165" fontId="15" fillId="0" borderId="7" applyFont="0" applyFill="0" applyBorder="0" applyAlignment="0" applyProtection="0"/>
    <xf numFmtId="165" fontId="16" fillId="0" borderId="7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justify" wrapText="1"/>
    </xf>
    <xf numFmtId="0" fontId="0" fillId="2" borderId="5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/>
    <xf numFmtId="0" fontId="11" fillId="7" borderId="7" xfId="0" applyFont="1" applyFill="1" applyBorder="1" applyAlignment="1"/>
    <xf numFmtId="3" fontId="9" fillId="2" borderId="3" xfId="0" applyNumberFormat="1" applyFont="1" applyFill="1" applyBorder="1" applyAlignment="1">
      <alignment vertical="center"/>
    </xf>
    <xf numFmtId="167" fontId="9" fillId="2" borderId="3" xfId="0" applyNumberFormat="1" applyFont="1" applyFill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vertical="center"/>
    </xf>
    <xf numFmtId="0" fontId="11" fillId="2" borderId="7" xfId="0" applyFont="1" applyFill="1" applyBorder="1" applyAlignment="1"/>
    <xf numFmtId="0" fontId="0" fillId="2" borderId="8" xfId="0" applyFont="1" applyFill="1" applyBorder="1" applyAlignment="1"/>
    <xf numFmtId="0" fontId="8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49" fontId="9" fillId="8" borderId="11" xfId="0" applyNumberFormat="1" applyFont="1" applyFill="1" applyBorder="1" applyAlignment="1">
      <alignment vertical="center"/>
    </xf>
    <xf numFmtId="167" fontId="9" fillId="8" borderId="12" xfId="0" applyNumberFormat="1" applyFont="1" applyFill="1" applyBorder="1" applyAlignment="1">
      <alignment vertical="center"/>
    </xf>
    <xf numFmtId="9" fontId="9" fillId="8" borderId="13" xfId="0" applyNumberFormat="1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0" fontId="11" fillId="2" borderId="15" xfId="0" applyFont="1" applyFill="1" applyBorder="1" applyAlignment="1"/>
    <xf numFmtId="0" fontId="11" fillId="2" borderId="16" xfId="0" applyFont="1" applyFill="1" applyBorder="1" applyAlignment="1"/>
    <xf numFmtId="49" fontId="11" fillId="2" borderId="17" xfId="0" applyNumberFormat="1" applyFont="1" applyFill="1" applyBorder="1" applyAlignment="1">
      <alignment vertical="center"/>
    </xf>
    <xf numFmtId="0" fontId="11" fillId="2" borderId="18" xfId="0" applyFont="1" applyFill="1" applyBorder="1" applyAlignment="1"/>
    <xf numFmtId="0" fontId="11" fillId="2" borderId="20" xfId="0" applyFont="1" applyFill="1" applyBorder="1" applyAlignment="1"/>
    <xf numFmtId="0" fontId="11" fillId="2" borderId="21" xfId="0" applyFont="1" applyFill="1" applyBorder="1" applyAlignment="1"/>
    <xf numFmtId="0" fontId="9" fillId="7" borderId="7" xfId="0" applyFont="1" applyFill="1" applyBorder="1" applyAlignment="1">
      <alignment vertical="center"/>
    </xf>
    <xf numFmtId="49" fontId="9" fillId="8" borderId="22" xfId="0" applyNumberFormat="1" applyFont="1" applyFill="1" applyBorder="1" applyAlignment="1">
      <alignment vertical="center"/>
    </xf>
    <xf numFmtId="167" fontId="9" fillId="8" borderId="13" xfId="0" applyNumberFormat="1" applyFont="1" applyFill="1" applyBorder="1" applyAlignment="1">
      <alignment vertical="center"/>
    </xf>
    <xf numFmtId="0" fontId="0" fillId="0" borderId="7" xfId="0" applyNumberFormat="1" applyFont="1" applyBorder="1" applyAlignment="1"/>
    <xf numFmtId="49" fontId="5" fillId="2" borderId="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5" fillId="2" borderId="3" xfId="0" applyNumberFormat="1" applyFont="1" applyFill="1" applyBorder="1" applyAlignment="1"/>
    <xf numFmtId="3" fontId="9" fillId="8" borderId="23" xfId="0" applyNumberFormat="1" applyFont="1" applyFill="1" applyBorder="1" applyAlignment="1">
      <alignment vertical="center"/>
    </xf>
    <xf numFmtId="3" fontId="9" fillId="8" borderId="24" xfId="0" applyNumberFormat="1" applyFont="1" applyFill="1" applyBorder="1" applyAlignment="1">
      <alignment vertical="center"/>
    </xf>
    <xf numFmtId="0" fontId="11" fillId="0" borderId="19" xfId="0" applyNumberFormat="1" applyFont="1" applyBorder="1" applyAlignment="1"/>
    <xf numFmtId="49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horizontal="right" vertical="center" wrapText="1"/>
    </xf>
    <xf numFmtId="49" fontId="9" fillId="8" borderId="28" xfId="0" applyNumberFormat="1" applyFont="1" applyFill="1" applyBorder="1" applyAlignment="1">
      <alignment vertical="center"/>
    </xf>
    <xf numFmtId="49" fontId="9" fillId="8" borderId="29" xfId="0" applyNumberFormat="1" applyFont="1" applyFill="1" applyBorder="1" applyAlignment="1">
      <alignment vertical="center"/>
    </xf>
    <xf numFmtId="49" fontId="11" fillId="8" borderId="30" xfId="0" applyNumberFormat="1" applyFont="1" applyFill="1" applyBorder="1" applyAlignment="1"/>
    <xf numFmtId="49" fontId="2" fillId="5" borderId="31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166" fontId="2" fillId="5" borderId="31" xfId="0" applyNumberFormat="1" applyFont="1" applyFill="1" applyBorder="1" applyAlignment="1">
      <alignment vertical="center"/>
    </xf>
    <xf numFmtId="49" fontId="2" fillId="3" borderId="31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66" fontId="2" fillId="3" borderId="31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66" fontId="2" fillId="6" borderId="31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/>
    <xf numFmtId="3" fontId="3" fillId="2" borderId="33" xfId="0" applyNumberFormat="1" applyFont="1" applyFill="1" applyBorder="1" applyAlignment="1"/>
    <xf numFmtId="49" fontId="2" fillId="3" borderId="31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 wrapText="1"/>
    </xf>
    <xf numFmtId="0" fontId="17" fillId="0" borderId="31" xfId="3" applyFont="1" applyFill="1" applyBorder="1" applyAlignment="1">
      <alignment vertical="center"/>
    </xf>
    <xf numFmtId="0" fontId="17" fillId="0" borderId="31" xfId="3" applyFont="1" applyFill="1" applyBorder="1" applyAlignment="1" applyProtection="1">
      <alignment horizontal="center" vertical="center"/>
      <protection locked="0"/>
    </xf>
    <xf numFmtId="3" fontId="17" fillId="0" borderId="31" xfId="5" applyNumberFormat="1" applyFont="1" applyFill="1" applyBorder="1" applyAlignment="1">
      <alignment horizontal="center" vertical="center"/>
    </xf>
    <xf numFmtId="3" fontId="17" fillId="0" borderId="31" xfId="3" applyNumberFormat="1" applyFont="1" applyFill="1" applyBorder="1" applyAlignment="1">
      <alignment horizontal="center" vertical="center"/>
    </xf>
    <xf numFmtId="3" fontId="17" fillId="0" borderId="31" xfId="1" applyNumberFormat="1" applyFont="1" applyBorder="1" applyAlignment="1">
      <alignment horizontal="right" vertical="center"/>
    </xf>
    <xf numFmtId="0" fontId="17" fillId="0" borderId="31" xfId="3" applyFont="1" applyFill="1" applyBorder="1" applyAlignment="1">
      <alignment vertical="center" wrapText="1"/>
    </xf>
    <xf numFmtId="168" fontId="17" fillId="0" borderId="31" xfId="5" applyNumberFormat="1" applyFont="1" applyFill="1" applyBorder="1" applyAlignment="1" applyProtection="1">
      <alignment horizontal="center" vertical="center"/>
      <protection locked="0"/>
    </xf>
    <xf numFmtId="0" fontId="17" fillId="0" borderId="31" xfId="5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3" fillId="2" borderId="35" xfId="0" applyFont="1" applyFill="1" applyBorder="1" applyAlignment="1"/>
    <xf numFmtId="0" fontId="3" fillId="2" borderId="35" xfId="0" applyFont="1" applyFill="1" applyBorder="1" applyAlignment="1">
      <alignment horizontal="center"/>
    </xf>
    <xf numFmtId="3" fontId="3" fillId="2" borderId="35" xfId="0" applyNumberFormat="1" applyFont="1" applyFill="1" applyBorder="1" applyAlignment="1"/>
    <xf numFmtId="49" fontId="5" fillId="2" borderId="31" xfId="0" applyNumberFormat="1" applyFont="1" applyFill="1" applyBorder="1" applyAlignment="1"/>
    <xf numFmtId="49" fontId="5" fillId="2" borderId="31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right" vertical="center"/>
    </xf>
    <xf numFmtId="49" fontId="5" fillId="0" borderId="31" xfId="0" applyNumberFormat="1" applyFont="1" applyFill="1" applyBorder="1" applyAlignment="1"/>
    <xf numFmtId="49" fontId="5" fillId="0" borderId="3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right" vertical="center"/>
    </xf>
    <xf numFmtId="0" fontId="17" fillId="0" borderId="31" xfId="3" applyFont="1" applyFill="1" applyBorder="1" applyAlignment="1"/>
    <xf numFmtId="168" fontId="17" fillId="0" borderId="31" xfId="5" applyNumberFormat="1" applyFont="1" applyFill="1" applyBorder="1" applyAlignment="1" applyProtection="1">
      <alignment horizontal="center"/>
      <protection locked="0"/>
    </xf>
    <xf numFmtId="4" fontId="17" fillId="0" borderId="31" xfId="5" applyNumberFormat="1" applyFont="1" applyFill="1" applyBorder="1" applyAlignment="1">
      <alignment horizontal="center"/>
    </xf>
    <xf numFmtId="3" fontId="17" fillId="0" borderId="31" xfId="3" applyNumberFormat="1" applyFont="1" applyFill="1" applyBorder="1" applyAlignment="1">
      <alignment horizontal="center"/>
    </xf>
    <xf numFmtId="3" fontId="17" fillId="0" borderId="31" xfId="1" applyNumberFormat="1" applyFont="1" applyFill="1" applyBorder="1" applyAlignment="1">
      <alignment horizontal="right" vertical="center"/>
    </xf>
    <xf numFmtId="3" fontId="17" fillId="0" borderId="31" xfId="5" applyNumberFormat="1" applyFont="1" applyFill="1" applyBorder="1" applyAlignment="1">
      <alignment horizontal="center"/>
    </xf>
    <xf numFmtId="3" fontId="17" fillId="0" borderId="31" xfId="3" applyNumberFormat="1" applyFont="1" applyFill="1" applyBorder="1" applyAlignment="1">
      <alignment horizontal="center" vertical="center" wrapText="1"/>
    </xf>
    <xf numFmtId="3" fontId="17" fillId="0" borderId="31" xfId="1" applyNumberFormat="1" applyFont="1" applyFill="1" applyBorder="1" applyAlignment="1">
      <alignment horizontal="center" vertical="center"/>
    </xf>
    <xf numFmtId="3" fontId="17" fillId="0" borderId="31" xfId="6" applyNumberFormat="1" applyFont="1" applyFill="1" applyBorder="1" applyAlignment="1">
      <alignment horizontal="center" vertical="center"/>
    </xf>
    <xf numFmtId="0" fontId="5" fillId="10" borderId="31" xfId="1" applyFont="1" applyFill="1" applyBorder="1"/>
    <xf numFmtId="0" fontId="5" fillId="10" borderId="31" xfId="1" applyFont="1" applyFill="1" applyBorder="1" applyAlignment="1">
      <alignment horizontal="center"/>
    </xf>
    <xf numFmtId="3" fontId="5" fillId="10" borderId="31" xfId="1" applyNumberFormat="1" applyFont="1" applyFill="1" applyBorder="1" applyAlignment="1">
      <alignment horizontal="center"/>
    </xf>
    <xf numFmtId="3" fontId="5" fillId="10" borderId="31" xfId="1" applyNumberFormat="1" applyFont="1" applyFill="1" applyBorder="1" applyAlignment="1">
      <alignment horizontal="center" vertical="center" wrapText="1"/>
    </xf>
    <xf numFmtId="3" fontId="5" fillId="10" borderId="31" xfId="1" applyNumberFormat="1" applyFont="1" applyFill="1" applyBorder="1" applyAlignment="1">
      <alignment horizontal="right" vertical="center"/>
    </xf>
    <xf numFmtId="0" fontId="3" fillId="2" borderId="31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vertical="center"/>
    </xf>
    <xf numFmtId="0" fontId="3" fillId="2" borderId="36" xfId="0" applyFont="1" applyFill="1" applyBorder="1" applyAlignment="1"/>
    <xf numFmtId="0" fontId="17" fillId="0" borderId="31" xfId="1" applyFont="1" applyFill="1" applyBorder="1" applyAlignment="1" applyProtection="1">
      <alignment horizontal="left" wrapText="1"/>
      <protection locked="0"/>
    </xf>
    <xf numFmtId="0" fontId="17" fillId="0" borderId="31" xfId="1" applyFont="1" applyFill="1" applyBorder="1" applyAlignment="1" applyProtection="1">
      <alignment horizontal="center" vertical="center" wrapText="1"/>
      <protection locked="0"/>
    </xf>
    <xf numFmtId="3" fontId="17" fillId="0" borderId="3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31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31" xfId="2" applyFont="1" applyFill="1" applyBorder="1" applyAlignment="1">
      <alignment horizontal="left"/>
    </xf>
    <xf numFmtId="0" fontId="5" fillId="0" borderId="31" xfId="1" applyFont="1" applyBorder="1" applyAlignment="1">
      <alignment horizontal="center" vertical="center"/>
    </xf>
    <xf numFmtId="1" fontId="17" fillId="0" borderId="31" xfId="2" applyNumberFormat="1" applyFont="1" applyFill="1" applyBorder="1" applyAlignment="1">
      <alignment horizontal="center" vertical="center"/>
    </xf>
    <xf numFmtId="3" fontId="17" fillId="0" borderId="31" xfId="4" applyNumberFormat="1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left"/>
    </xf>
    <xf numFmtId="0" fontId="17" fillId="0" borderId="31" xfId="2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6" fillId="2" borderId="37" xfId="0" applyFont="1" applyFill="1" applyBorder="1" applyAlignment="1"/>
    <xf numFmtId="0" fontId="6" fillId="2" borderId="37" xfId="0" applyFont="1" applyFill="1" applyBorder="1" applyAlignment="1">
      <alignment vertical="center"/>
    </xf>
    <xf numFmtId="0" fontId="0" fillId="2" borderId="32" xfId="0" applyFont="1" applyFill="1" applyBorder="1" applyAlignment="1"/>
    <xf numFmtId="0" fontId="3" fillId="2" borderId="38" xfId="0" applyFont="1" applyFill="1" applyBorder="1" applyAlignment="1">
      <alignment wrapText="1"/>
    </xf>
    <xf numFmtId="14" fontId="3" fillId="2" borderId="38" xfId="0" applyNumberFormat="1" applyFont="1" applyFill="1" applyBorder="1" applyAlignment="1"/>
    <xf numFmtId="49" fontId="2" fillId="3" borderId="31" xfId="0" applyNumberFormat="1" applyFont="1" applyFill="1" applyBorder="1" applyAlignment="1">
      <alignment vertical="center" wrapText="1"/>
    </xf>
    <xf numFmtId="49" fontId="5" fillId="2" borderId="31" xfId="0" applyNumberFormat="1" applyFont="1" applyFill="1" applyBorder="1" applyAlignment="1">
      <alignment horizontal="right"/>
    </xf>
    <xf numFmtId="49" fontId="5" fillId="2" borderId="31" xfId="0" applyNumberFormat="1" applyFont="1" applyFill="1" applyBorder="1" applyAlignment="1">
      <alignment vertical="center" wrapText="1"/>
    </xf>
    <xf numFmtId="49" fontId="5" fillId="2" borderId="31" xfId="0" applyNumberFormat="1" applyFont="1" applyFill="1" applyBorder="1" applyAlignment="1">
      <alignment horizontal="right" vertical="center" wrapText="1"/>
    </xf>
    <xf numFmtId="49" fontId="5" fillId="2" borderId="31" xfId="0" applyNumberFormat="1" applyFont="1" applyFill="1" applyBorder="1" applyAlignment="1">
      <alignment horizontal="right" vertical="center"/>
    </xf>
    <xf numFmtId="14" fontId="5" fillId="2" borderId="3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vertical="center"/>
    </xf>
    <xf numFmtId="0" fontId="5" fillId="2" borderId="31" xfId="0" applyNumberFormat="1" applyFont="1" applyFill="1" applyBorder="1" applyAlignment="1">
      <alignment horizontal="center" vertical="center"/>
    </xf>
    <xf numFmtId="49" fontId="14" fillId="9" borderId="25" xfId="0" applyNumberFormat="1" applyFont="1" applyFill="1" applyBorder="1" applyAlignment="1">
      <alignment horizontal="center" vertical="center"/>
    </xf>
    <xf numFmtId="49" fontId="14" fillId="9" borderId="26" xfId="0" applyNumberFormat="1" applyFont="1" applyFill="1" applyBorder="1" applyAlignment="1">
      <alignment horizontal="center" vertical="center"/>
    </xf>
    <xf numFmtId="49" fontId="14" fillId="9" borderId="27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8" xfId="0" applyNumberFormat="1" applyFont="1" applyFill="1" applyBorder="1" applyAlignment="1">
      <alignment horizontal="left" vertical="center" wrapText="1"/>
    </xf>
    <xf numFmtId="0" fontId="19" fillId="0" borderId="31" xfId="3" applyFont="1" applyFill="1" applyBorder="1" applyAlignment="1">
      <alignment horizontal="left"/>
    </xf>
    <xf numFmtId="49" fontId="18" fillId="2" borderId="31" xfId="0" applyNumberFormat="1" applyFont="1" applyFill="1" applyBorder="1" applyAlignment="1">
      <alignment horizontal="left"/>
    </xf>
    <xf numFmtId="49" fontId="18" fillId="2" borderId="31" xfId="0" applyNumberFormat="1" applyFont="1" applyFill="1" applyBorder="1" applyAlignment="1">
      <alignment horizontal="left" vertical="center" wrapText="1"/>
    </xf>
  </cellXfs>
  <cellStyles count="7">
    <cellStyle name="Millares 17" xfId="6"/>
    <cellStyle name="Millares 4 2" xfId="4"/>
    <cellStyle name="Millares 6 2" xfId="5"/>
    <cellStyle name="Normal" xfId="0" builtinId="0"/>
    <cellStyle name="Normal 2" xfId="2"/>
    <cellStyle name="Normal 4" xfId="1"/>
    <cellStyle name="Normal 6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666750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1"/>
  <sheetViews>
    <sheetView showGridLines="0" tabSelected="1" zoomScale="130" zoomScaleNormal="130" workbookViewId="0">
      <selection activeCell="A116" sqref="A116"/>
    </sheetView>
  </sheetViews>
  <sheetFormatPr baseColWidth="10" defaultColWidth="10.85546875" defaultRowHeight="11.25" customHeight="1"/>
  <cols>
    <col min="1" max="1" width="4.42578125" style="1" customWidth="1"/>
    <col min="2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26"/>
      <c r="C8" s="126"/>
      <c r="D8" s="2"/>
      <c r="E8" s="3"/>
      <c r="F8" s="3"/>
      <c r="G8" s="3"/>
    </row>
    <row r="9" spans="1:7" ht="12" customHeight="1">
      <c r="A9" s="17"/>
      <c r="B9" s="129" t="s">
        <v>0</v>
      </c>
      <c r="C9" s="130" t="s">
        <v>131</v>
      </c>
      <c r="D9" s="124"/>
      <c r="E9" s="142" t="s">
        <v>60</v>
      </c>
      <c r="F9" s="143"/>
      <c r="G9" s="42">
        <v>45000</v>
      </c>
    </row>
    <row r="10" spans="1:7" ht="12.95" customHeight="1">
      <c r="A10" s="17"/>
      <c r="B10" s="131" t="s">
        <v>1</v>
      </c>
      <c r="C10" s="132" t="s">
        <v>112</v>
      </c>
      <c r="D10" s="125"/>
      <c r="E10" s="140" t="s">
        <v>2</v>
      </c>
      <c r="F10" s="141"/>
      <c r="G10" s="48" t="s">
        <v>66</v>
      </c>
    </row>
    <row r="11" spans="1:7" ht="12.95" customHeight="1">
      <c r="A11" s="17"/>
      <c r="B11" s="131" t="s">
        <v>3</v>
      </c>
      <c r="C11" s="133" t="s">
        <v>4</v>
      </c>
      <c r="D11" s="125"/>
      <c r="E11" s="140" t="s">
        <v>122</v>
      </c>
      <c r="F11" s="141"/>
      <c r="G11" s="49">
        <v>650</v>
      </c>
    </row>
    <row r="12" spans="1:7" ht="12.95" customHeight="1">
      <c r="A12" s="17"/>
      <c r="B12" s="131" t="s">
        <v>5</v>
      </c>
      <c r="C12" s="132" t="s">
        <v>6</v>
      </c>
      <c r="D12" s="125"/>
      <c r="E12" s="46" t="s">
        <v>7</v>
      </c>
      <c r="F12" s="47"/>
      <c r="G12" s="50">
        <f>(G9*G11)</f>
        <v>29250000</v>
      </c>
    </row>
    <row r="13" spans="1:7" ht="37.5" customHeight="1">
      <c r="A13" s="17"/>
      <c r="B13" s="131" t="s">
        <v>8</v>
      </c>
      <c r="C13" s="133" t="s">
        <v>59</v>
      </c>
      <c r="D13" s="125"/>
      <c r="E13" s="140" t="s">
        <v>9</v>
      </c>
      <c r="F13" s="141"/>
      <c r="G13" s="39" t="s">
        <v>132</v>
      </c>
    </row>
    <row r="14" spans="1:7" ht="24" customHeight="1">
      <c r="A14" s="17"/>
      <c r="B14" s="131" t="s">
        <v>10</v>
      </c>
      <c r="C14" s="132" t="s">
        <v>128</v>
      </c>
      <c r="D14" s="125"/>
      <c r="E14" s="140" t="s">
        <v>11</v>
      </c>
      <c r="F14" s="141"/>
      <c r="G14" s="48" t="s">
        <v>117</v>
      </c>
    </row>
    <row r="15" spans="1:7" ht="42.75" customHeight="1">
      <c r="A15" s="17"/>
      <c r="B15" s="131" t="s">
        <v>12</v>
      </c>
      <c r="C15" s="134">
        <v>44228</v>
      </c>
      <c r="D15" s="125"/>
      <c r="E15" s="144" t="s">
        <v>13</v>
      </c>
      <c r="F15" s="145"/>
      <c r="G15" s="39" t="s">
        <v>123</v>
      </c>
    </row>
    <row r="16" spans="1:7" ht="12" customHeight="1">
      <c r="A16" s="2"/>
      <c r="B16" s="127"/>
      <c r="C16" s="128"/>
      <c r="D16" s="4"/>
      <c r="E16" s="5"/>
      <c r="F16" s="5"/>
      <c r="G16" s="6"/>
    </row>
    <row r="17" spans="1:7" ht="12" customHeight="1">
      <c r="A17" s="7"/>
      <c r="B17" s="146" t="s">
        <v>14</v>
      </c>
      <c r="C17" s="147"/>
      <c r="D17" s="147"/>
      <c r="E17" s="147"/>
      <c r="F17" s="147"/>
      <c r="G17" s="147"/>
    </row>
    <row r="18" spans="1:7" ht="12" customHeight="1">
      <c r="A18" s="2"/>
      <c r="B18" s="110"/>
      <c r="C18" s="8"/>
      <c r="D18" s="8"/>
      <c r="E18" s="8"/>
      <c r="F18" s="9"/>
      <c r="G18" s="9"/>
    </row>
    <row r="19" spans="1:7" ht="12" customHeight="1">
      <c r="A19" s="17"/>
      <c r="B19" s="54" t="s">
        <v>15</v>
      </c>
      <c r="C19" s="123"/>
      <c r="D19" s="64"/>
      <c r="E19" s="64"/>
      <c r="F19" s="64"/>
      <c r="G19" s="64"/>
    </row>
    <row r="20" spans="1:7" ht="24" customHeight="1">
      <c r="A20" s="17"/>
      <c r="B20" s="68" t="s">
        <v>16</v>
      </c>
      <c r="C20" s="68" t="s">
        <v>17</v>
      </c>
      <c r="D20" s="68" t="s">
        <v>18</v>
      </c>
      <c r="E20" s="68" t="s">
        <v>19</v>
      </c>
      <c r="F20" s="68" t="s">
        <v>20</v>
      </c>
      <c r="G20" s="68" t="s">
        <v>21</v>
      </c>
    </row>
    <row r="21" spans="1:7" ht="12.75" customHeight="1">
      <c r="A21" s="17"/>
      <c r="B21" s="111" t="s">
        <v>61</v>
      </c>
      <c r="C21" s="112" t="s">
        <v>22</v>
      </c>
      <c r="D21" s="112">
        <v>28</v>
      </c>
      <c r="E21" s="112" t="s">
        <v>62</v>
      </c>
      <c r="F21" s="113">
        <v>20000</v>
      </c>
      <c r="G21" s="114">
        <f>D21*F21</f>
        <v>560000</v>
      </c>
    </row>
    <row r="22" spans="1:7" ht="26.25" customHeight="1">
      <c r="A22" s="17"/>
      <c r="B22" s="111" t="s">
        <v>63</v>
      </c>
      <c r="C22" s="112" t="s">
        <v>22</v>
      </c>
      <c r="D22" s="112">
        <v>16</v>
      </c>
      <c r="E22" s="112" t="s">
        <v>64</v>
      </c>
      <c r="F22" s="113">
        <v>20000</v>
      </c>
      <c r="G22" s="114">
        <f t="shared" ref="G22:G33" si="0">D22*F22</f>
        <v>320000</v>
      </c>
    </row>
    <row r="23" spans="1:7" ht="12.75" customHeight="1">
      <c r="A23" s="17"/>
      <c r="B23" s="111" t="s">
        <v>113</v>
      </c>
      <c r="C23" s="112" t="s">
        <v>22</v>
      </c>
      <c r="D23" s="112">
        <v>33</v>
      </c>
      <c r="E23" s="112" t="s">
        <v>64</v>
      </c>
      <c r="F23" s="113">
        <v>20000</v>
      </c>
      <c r="G23" s="114">
        <f t="shared" si="0"/>
        <v>660000</v>
      </c>
    </row>
    <row r="24" spans="1:7" ht="12.75" customHeight="1">
      <c r="A24" s="17"/>
      <c r="B24" s="111" t="s">
        <v>65</v>
      </c>
      <c r="C24" s="112" t="s">
        <v>22</v>
      </c>
      <c r="D24" s="112">
        <v>4</v>
      </c>
      <c r="E24" s="112" t="s">
        <v>66</v>
      </c>
      <c r="F24" s="113">
        <v>20000</v>
      </c>
      <c r="G24" s="114">
        <f t="shared" si="0"/>
        <v>80000</v>
      </c>
    </row>
    <row r="25" spans="1:7" ht="12.75" customHeight="1">
      <c r="A25" s="17"/>
      <c r="B25" s="115" t="s">
        <v>67</v>
      </c>
      <c r="C25" s="116" t="s">
        <v>22</v>
      </c>
      <c r="D25" s="117">
        <v>65</v>
      </c>
      <c r="E25" s="72" t="s">
        <v>66</v>
      </c>
      <c r="F25" s="118">
        <v>20000</v>
      </c>
      <c r="G25" s="114">
        <f t="shared" si="0"/>
        <v>1300000</v>
      </c>
    </row>
    <row r="26" spans="1:7" ht="12.75" customHeight="1">
      <c r="A26" s="17"/>
      <c r="B26" s="115" t="s">
        <v>124</v>
      </c>
      <c r="C26" s="116" t="s">
        <v>22</v>
      </c>
      <c r="D26" s="117">
        <v>12</v>
      </c>
      <c r="E26" s="72" t="s">
        <v>125</v>
      </c>
      <c r="F26" s="118">
        <v>20000</v>
      </c>
      <c r="G26" s="114">
        <f t="shared" si="0"/>
        <v>240000</v>
      </c>
    </row>
    <row r="27" spans="1:7" ht="12.75" customHeight="1">
      <c r="A27" s="17"/>
      <c r="B27" s="115" t="s">
        <v>68</v>
      </c>
      <c r="C27" s="116" t="s">
        <v>22</v>
      </c>
      <c r="D27" s="117">
        <v>10</v>
      </c>
      <c r="E27" s="72" t="s">
        <v>133</v>
      </c>
      <c r="F27" s="118">
        <v>20000</v>
      </c>
      <c r="G27" s="114">
        <f t="shared" si="0"/>
        <v>200000</v>
      </c>
    </row>
    <row r="28" spans="1:7" ht="12.75" customHeight="1">
      <c r="A28" s="17"/>
      <c r="B28" s="115" t="s">
        <v>69</v>
      </c>
      <c r="C28" s="116" t="s">
        <v>22</v>
      </c>
      <c r="D28" s="117">
        <v>20</v>
      </c>
      <c r="E28" s="72" t="s">
        <v>70</v>
      </c>
      <c r="F28" s="118">
        <v>20000</v>
      </c>
      <c r="G28" s="114">
        <f t="shared" si="0"/>
        <v>400000</v>
      </c>
    </row>
    <row r="29" spans="1:7" ht="12.75" customHeight="1">
      <c r="A29" s="17"/>
      <c r="B29" s="115" t="s">
        <v>71</v>
      </c>
      <c r="C29" s="116" t="s">
        <v>22</v>
      </c>
      <c r="D29" s="117">
        <v>10</v>
      </c>
      <c r="E29" s="72" t="s">
        <v>72</v>
      </c>
      <c r="F29" s="118">
        <v>20000</v>
      </c>
      <c r="G29" s="114">
        <f t="shared" si="0"/>
        <v>200000</v>
      </c>
    </row>
    <row r="30" spans="1:7" ht="12.75" customHeight="1">
      <c r="A30" s="17"/>
      <c r="B30" s="119" t="s">
        <v>73</v>
      </c>
      <c r="C30" s="116" t="s">
        <v>22</v>
      </c>
      <c r="D30" s="117">
        <v>42</v>
      </c>
      <c r="E30" s="72" t="s">
        <v>125</v>
      </c>
      <c r="F30" s="118">
        <v>20000</v>
      </c>
      <c r="G30" s="114">
        <f t="shared" si="0"/>
        <v>840000</v>
      </c>
    </row>
    <row r="31" spans="1:7" ht="12.75" customHeight="1">
      <c r="A31" s="17"/>
      <c r="B31" s="119" t="s">
        <v>74</v>
      </c>
      <c r="C31" s="116" t="s">
        <v>22</v>
      </c>
      <c r="D31" s="117">
        <v>48</v>
      </c>
      <c r="E31" s="72" t="s">
        <v>134</v>
      </c>
      <c r="F31" s="118">
        <v>20000</v>
      </c>
      <c r="G31" s="114">
        <f t="shared" si="0"/>
        <v>960000</v>
      </c>
    </row>
    <row r="32" spans="1:7" ht="12.75" customHeight="1">
      <c r="A32" s="17"/>
      <c r="B32" s="115" t="s">
        <v>75</v>
      </c>
      <c r="C32" s="120" t="s">
        <v>22</v>
      </c>
      <c r="D32" s="117">
        <v>208</v>
      </c>
      <c r="E32" s="72" t="s">
        <v>117</v>
      </c>
      <c r="F32" s="118">
        <v>20000</v>
      </c>
      <c r="G32" s="114">
        <f t="shared" si="0"/>
        <v>4160000</v>
      </c>
    </row>
    <row r="33" spans="1:7" ht="12.75" customHeight="1">
      <c r="A33" s="17"/>
      <c r="B33" s="119" t="s">
        <v>153</v>
      </c>
      <c r="C33" s="116" t="s">
        <v>22</v>
      </c>
      <c r="D33" s="117">
        <v>70</v>
      </c>
      <c r="E33" s="72" t="s">
        <v>117</v>
      </c>
      <c r="F33" s="118">
        <v>20000</v>
      </c>
      <c r="G33" s="114">
        <f t="shared" si="0"/>
        <v>1400000</v>
      </c>
    </row>
    <row r="34" spans="1:7" ht="12.75" customHeight="1">
      <c r="A34" s="17"/>
      <c r="B34" s="57" t="s">
        <v>23</v>
      </c>
      <c r="C34" s="121"/>
      <c r="D34" s="121"/>
      <c r="E34" s="121"/>
      <c r="F34" s="122"/>
      <c r="G34" s="78">
        <f>SUM(G21:G33)</f>
        <v>11320000</v>
      </c>
    </row>
    <row r="35" spans="1:7" ht="12" customHeight="1">
      <c r="A35" s="2"/>
      <c r="B35" s="65"/>
      <c r="C35" s="81"/>
      <c r="D35" s="81"/>
      <c r="E35" s="81"/>
      <c r="F35" s="83"/>
      <c r="G35" s="83"/>
    </row>
    <row r="36" spans="1:7" ht="12" customHeight="1">
      <c r="A36" s="17"/>
      <c r="B36" s="54" t="s">
        <v>24</v>
      </c>
      <c r="C36" s="79"/>
      <c r="D36" s="63"/>
      <c r="E36" s="63"/>
      <c r="F36" s="64"/>
      <c r="G36" s="64"/>
    </row>
    <row r="37" spans="1:7" ht="24" customHeight="1">
      <c r="A37" s="17"/>
      <c r="B37" s="67" t="s">
        <v>16</v>
      </c>
      <c r="C37" s="68" t="s">
        <v>17</v>
      </c>
      <c r="D37" s="68" t="s">
        <v>18</v>
      </c>
      <c r="E37" s="67" t="s">
        <v>19</v>
      </c>
      <c r="F37" s="68" t="s">
        <v>20</v>
      </c>
      <c r="G37" s="67" t="s">
        <v>21</v>
      </c>
    </row>
    <row r="38" spans="1:7" ht="12" customHeight="1">
      <c r="A38" s="17"/>
      <c r="B38" s="107"/>
      <c r="C38" s="108"/>
      <c r="D38" s="108"/>
      <c r="E38" s="108"/>
      <c r="F38" s="109"/>
      <c r="G38" s="109"/>
    </row>
    <row r="39" spans="1:7" ht="12" customHeight="1">
      <c r="A39" s="17"/>
      <c r="B39" s="57" t="s">
        <v>25</v>
      </c>
      <c r="C39" s="77"/>
      <c r="D39" s="77"/>
      <c r="E39" s="77"/>
      <c r="F39" s="58"/>
      <c r="G39" s="78">
        <f>SUM(G38)</f>
        <v>0</v>
      </c>
    </row>
    <row r="40" spans="1:7" ht="12" customHeight="1">
      <c r="A40" s="2"/>
      <c r="B40" s="65"/>
      <c r="C40" s="81"/>
      <c r="D40" s="81"/>
      <c r="E40" s="81"/>
      <c r="F40" s="83"/>
      <c r="G40" s="83"/>
    </row>
    <row r="41" spans="1:7" ht="12" customHeight="1">
      <c r="A41" s="17"/>
      <c r="B41" s="54" t="s">
        <v>26</v>
      </c>
      <c r="C41" s="79"/>
      <c r="D41" s="63"/>
      <c r="E41" s="63"/>
      <c r="F41" s="64"/>
      <c r="G41" s="64"/>
    </row>
    <row r="42" spans="1:7" ht="24" customHeight="1">
      <c r="A42" s="17"/>
      <c r="B42" s="67" t="s">
        <v>16</v>
      </c>
      <c r="C42" s="67" t="s">
        <v>17</v>
      </c>
      <c r="D42" s="67" t="s">
        <v>18</v>
      </c>
      <c r="E42" s="67" t="s">
        <v>19</v>
      </c>
      <c r="F42" s="68" t="s">
        <v>20</v>
      </c>
      <c r="G42" s="67" t="s">
        <v>21</v>
      </c>
    </row>
    <row r="43" spans="1:7" ht="12.75" customHeight="1">
      <c r="A43" s="17"/>
      <c r="B43" s="102" t="s">
        <v>76</v>
      </c>
      <c r="C43" s="103" t="s">
        <v>77</v>
      </c>
      <c r="D43" s="103">
        <v>1</v>
      </c>
      <c r="E43" s="104" t="s">
        <v>78</v>
      </c>
      <c r="F43" s="105">
        <v>83300</v>
      </c>
      <c r="G43" s="106">
        <f>+F43*D43</f>
        <v>83300</v>
      </c>
    </row>
    <row r="44" spans="1:7" ht="12.75" customHeight="1">
      <c r="A44" s="17"/>
      <c r="B44" s="102" t="s">
        <v>28</v>
      </c>
      <c r="C44" s="103" t="s">
        <v>77</v>
      </c>
      <c r="D44" s="103">
        <v>1</v>
      </c>
      <c r="E44" s="104" t="s">
        <v>78</v>
      </c>
      <c r="F44" s="105">
        <v>41650</v>
      </c>
      <c r="G44" s="106">
        <f>+F44*D44</f>
        <v>41650</v>
      </c>
    </row>
    <row r="45" spans="1:7" ht="12.75" customHeight="1">
      <c r="A45" s="17"/>
      <c r="B45" s="102" t="s">
        <v>79</v>
      </c>
      <c r="C45" s="103" t="s">
        <v>77</v>
      </c>
      <c r="D45" s="103">
        <v>2</v>
      </c>
      <c r="E45" s="104" t="s">
        <v>78</v>
      </c>
      <c r="F45" s="105">
        <v>47600</v>
      </c>
      <c r="G45" s="106">
        <f t="shared" ref="G45:G46" si="1">+F45*D45</f>
        <v>95200</v>
      </c>
    </row>
    <row r="46" spans="1:7" ht="12.75" customHeight="1">
      <c r="A46" s="17"/>
      <c r="B46" s="102" t="s">
        <v>80</v>
      </c>
      <c r="C46" s="103" t="s">
        <v>77</v>
      </c>
      <c r="D46" s="103">
        <v>1</v>
      </c>
      <c r="E46" s="104" t="s">
        <v>135</v>
      </c>
      <c r="F46" s="105">
        <v>90000</v>
      </c>
      <c r="G46" s="106">
        <f t="shared" si="1"/>
        <v>90000</v>
      </c>
    </row>
    <row r="47" spans="1:7" ht="12.75" customHeight="1">
      <c r="A47" s="17"/>
      <c r="B47" s="57" t="s">
        <v>29</v>
      </c>
      <c r="C47" s="77"/>
      <c r="D47" s="77"/>
      <c r="E47" s="77"/>
      <c r="F47" s="58"/>
      <c r="G47" s="78">
        <f>SUM(G43:G46)</f>
        <v>310150</v>
      </c>
    </row>
    <row r="48" spans="1:7" ht="12" customHeight="1">
      <c r="A48" s="2"/>
      <c r="B48" s="65"/>
      <c r="C48" s="81"/>
      <c r="D48" s="81"/>
      <c r="E48" s="81"/>
      <c r="F48" s="83"/>
      <c r="G48" s="83"/>
    </row>
    <row r="49" spans="1:11" ht="12" customHeight="1">
      <c r="A49" s="17"/>
      <c r="B49" s="54" t="s">
        <v>30</v>
      </c>
      <c r="C49" s="79"/>
      <c r="D49" s="63"/>
      <c r="E49" s="63"/>
      <c r="F49" s="64"/>
      <c r="G49" s="64"/>
    </row>
    <row r="50" spans="1:11" ht="24" customHeight="1">
      <c r="A50" s="17"/>
      <c r="B50" s="68" t="s">
        <v>31</v>
      </c>
      <c r="C50" s="68" t="s">
        <v>32</v>
      </c>
      <c r="D50" s="68" t="s">
        <v>33</v>
      </c>
      <c r="E50" s="68" t="s">
        <v>19</v>
      </c>
      <c r="F50" s="68" t="s">
        <v>20</v>
      </c>
      <c r="G50" s="68" t="s">
        <v>21</v>
      </c>
      <c r="K50" s="38"/>
    </row>
    <row r="51" spans="1:11" ht="12.75" customHeight="1">
      <c r="A51" s="17"/>
      <c r="B51" s="153" t="s">
        <v>126</v>
      </c>
      <c r="C51" s="153"/>
      <c r="D51" s="153"/>
      <c r="E51" s="153"/>
      <c r="F51" s="153"/>
      <c r="G51" s="153"/>
      <c r="K51" s="38"/>
    </row>
    <row r="52" spans="1:11" ht="12.75" customHeight="1">
      <c r="A52" s="17"/>
      <c r="B52" s="84" t="s">
        <v>111</v>
      </c>
      <c r="C52" s="85" t="s">
        <v>114</v>
      </c>
      <c r="D52" s="86">
        <v>50000</v>
      </c>
      <c r="E52" s="85" t="s">
        <v>66</v>
      </c>
      <c r="F52" s="86">
        <v>89</v>
      </c>
      <c r="G52" s="87">
        <f>(D52*F52)</f>
        <v>4450000</v>
      </c>
    </row>
    <row r="53" spans="1:11" ht="12.75" customHeight="1">
      <c r="A53" s="17"/>
      <c r="B53" s="152" t="s">
        <v>34</v>
      </c>
      <c r="C53" s="152"/>
      <c r="D53" s="152"/>
      <c r="E53" s="152"/>
      <c r="F53" s="152"/>
      <c r="G53" s="152"/>
    </row>
    <row r="54" spans="1:11" ht="12.75" customHeight="1">
      <c r="A54" s="17"/>
      <c r="B54" s="88" t="s">
        <v>82</v>
      </c>
      <c r="C54" s="89" t="s">
        <v>37</v>
      </c>
      <c r="D54" s="90">
        <v>1</v>
      </c>
      <c r="E54" s="89" t="s">
        <v>115</v>
      </c>
      <c r="F54" s="91">
        <v>11000</v>
      </c>
      <c r="G54" s="92">
        <f>(D54*F54)</f>
        <v>11000</v>
      </c>
    </row>
    <row r="55" spans="1:11" ht="12.75" customHeight="1">
      <c r="A55" s="17"/>
      <c r="B55" s="93" t="s">
        <v>83</v>
      </c>
      <c r="C55" s="94" t="s">
        <v>84</v>
      </c>
      <c r="D55" s="95">
        <v>4</v>
      </c>
      <c r="E55" s="96" t="s">
        <v>136</v>
      </c>
      <c r="F55" s="71">
        <v>8000</v>
      </c>
      <c r="G55" s="97">
        <f t="shared" ref="G55:G62" si="2">$F55*$D55</f>
        <v>32000</v>
      </c>
    </row>
    <row r="56" spans="1:11" ht="12.75" customHeight="1">
      <c r="A56" s="17"/>
      <c r="B56" s="93" t="s">
        <v>85</v>
      </c>
      <c r="C56" s="94" t="s">
        <v>84</v>
      </c>
      <c r="D56" s="95">
        <v>4</v>
      </c>
      <c r="E56" s="96" t="s">
        <v>136</v>
      </c>
      <c r="F56" s="71">
        <v>11000</v>
      </c>
      <c r="G56" s="97">
        <f t="shared" si="2"/>
        <v>44000</v>
      </c>
    </row>
    <row r="57" spans="1:11" ht="12.75" customHeight="1">
      <c r="A57" s="17"/>
      <c r="B57" s="93" t="s">
        <v>86</v>
      </c>
      <c r="C57" s="94" t="s">
        <v>36</v>
      </c>
      <c r="D57" s="95">
        <v>75</v>
      </c>
      <c r="E57" s="96" t="s">
        <v>136</v>
      </c>
      <c r="F57" s="71">
        <v>1666</v>
      </c>
      <c r="G57" s="97">
        <f t="shared" si="2"/>
        <v>124950</v>
      </c>
    </row>
    <row r="58" spans="1:11" ht="12.75" customHeight="1">
      <c r="A58" s="17"/>
      <c r="B58" s="93" t="s">
        <v>87</v>
      </c>
      <c r="C58" s="94" t="s">
        <v>84</v>
      </c>
      <c r="D58" s="98">
        <v>5</v>
      </c>
      <c r="E58" s="96" t="s">
        <v>137</v>
      </c>
      <c r="F58" s="71">
        <v>10259</v>
      </c>
      <c r="G58" s="97">
        <f t="shared" si="2"/>
        <v>51295</v>
      </c>
    </row>
    <row r="59" spans="1:11" ht="12.75" customHeight="1">
      <c r="A59" s="17"/>
      <c r="B59" s="93" t="s">
        <v>116</v>
      </c>
      <c r="C59" s="94" t="s">
        <v>84</v>
      </c>
      <c r="D59" s="98">
        <v>4</v>
      </c>
      <c r="E59" s="96" t="s">
        <v>147</v>
      </c>
      <c r="F59" s="71">
        <v>11000</v>
      </c>
      <c r="G59" s="97">
        <f t="shared" si="2"/>
        <v>44000</v>
      </c>
    </row>
    <row r="60" spans="1:11" ht="12.75" customHeight="1">
      <c r="A60" s="17"/>
      <c r="B60" s="93" t="s">
        <v>138</v>
      </c>
      <c r="C60" s="94" t="s">
        <v>36</v>
      </c>
      <c r="D60" s="98">
        <v>100</v>
      </c>
      <c r="E60" s="96" t="s">
        <v>142</v>
      </c>
      <c r="F60" s="71">
        <v>1400</v>
      </c>
      <c r="G60" s="97">
        <f t="shared" si="2"/>
        <v>140000</v>
      </c>
    </row>
    <row r="61" spans="1:11" ht="12.75" customHeight="1">
      <c r="A61" s="17"/>
      <c r="B61" s="93" t="s">
        <v>88</v>
      </c>
      <c r="C61" s="94" t="s">
        <v>36</v>
      </c>
      <c r="D61" s="98">
        <v>950</v>
      </c>
      <c r="E61" s="96" t="s">
        <v>141</v>
      </c>
      <c r="F61" s="71">
        <v>1400</v>
      </c>
      <c r="G61" s="97">
        <f t="shared" si="2"/>
        <v>1330000</v>
      </c>
    </row>
    <row r="62" spans="1:11" ht="12.75" customHeight="1">
      <c r="A62" s="17"/>
      <c r="B62" s="93" t="s">
        <v>139</v>
      </c>
      <c r="C62" s="94" t="s">
        <v>84</v>
      </c>
      <c r="D62" s="98">
        <v>50</v>
      </c>
      <c r="E62" s="96" t="s">
        <v>140</v>
      </c>
      <c r="F62" s="71">
        <v>1021</v>
      </c>
      <c r="G62" s="97">
        <f t="shared" si="2"/>
        <v>51050</v>
      </c>
    </row>
    <row r="63" spans="1:11" ht="12.75" customHeight="1">
      <c r="A63" s="17"/>
      <c r="B63" s="151" t="s">
        <v>89</v>
      </c>
      <c r="C63" s="151"/>
      <c r="D63" s="151"/>
      <c r="E63" s="151"/>
      <c r="F63" s="151"/>
      <c r="G63" s="151"/>
    </row>
    <row r="64" spans="1:11" ht="26.25" customHeight="1">
      <c r="A64" s="17"/>
      <c r="B64" s="69" t="s">
        <v>90</v>
      </c>
      <c r="C64" s="75" t="s">
        <v>84</v>
      </c>
      <c r="D64" s="71">
        <v>1</v>
      </c>
      <c r="E64" s="99" t="s">
        <v>143</v>
      </c>
      <c r="F64" s="71">
        <v>62700</v>
      </c>
      <c r="G64" s="97">
        <f t="shared" ref="G64:G69" si="3">$F64*$D64</f>
        <v>62700</v>
      </c>
    </row>
    <row r="65" spans="1:255" ht="12.75" customHeight="1">
      <c r="A65" s="17"/>
      <c r="B65" s="69" t="s">
        <v>91</v>
      </c>
      <c r="C65" s="75" t="s">
        <v>35</v>
      </c>
      <c r="D65" s="71">
        <v>3</v>
      </c>
      <c r="E65" s="72" t="s">
        <v>142</v>
      </c>
      <c r="F65" s="71">
        <v>17096</v>
      </c>
      <c r="G65" s="97">
        <f t="shared" si="3"/>
        <v>51288</v>
      </c>
    </row>
    <row r="66" spans="1:255" s="41" customFormat="1" ht="24" customHeight="1">
      <c r="A66" s="80"/>
      <c r="B66" s="69" t="s">
        <v>145</v>
      </c>
      <c r="C66" s="75" t="s">
        <v>35</v>
      </c>
      <c r="D66" s="71">
        <v>1</v>
      </c>
      <c r="E66" s="99" t="s">
        <v>92</v>
      </c>
      <c r="F66" s="71">
        <v>47000</v>
      </c>
      <c r="G66" s="97">
        <f t="shared" si="3"/>
        <v>47000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ht="12.75" customHeight="1">
      <c r="A67" s="17"/>
      <c r="B67" s="69" t="s">
        <v>93</v>
      </c>
      <c r="C67" s="75" t="s">
        <v>36</v>
      </c>
      <c r="D67" s="71">
        <v>1</v>
      </c>
      <c r="E67" s="72" t="s">
        <v>148</v>
      </c>
      <c r="F67" s="71">
        <v>150000</v>
      </c>
      <c r="G67" s="97">
        <f t="shared" si="3"/>
        <v>150000</v>
      </c>
    </row>
    <row r="68" spans="1:255" ht="12.75" customHeight="1">
      <c r="A68" s="17"/>
      <c r="B68" s="69" t="s">
        <v>94</v>
      </c>
      <c r="C68" s="75" t="s">
        <v>84</v>
      </c>
      <c r="D68" s="71">
        <v>14</v>
      </c>
      <c r="E68" s="72" t="s">
        <v>144</v>
      </c>
      <c r="F68" s="71">
        <v>2300</v>
      </c>
      <c r="G68" s="97">
        <f t="shared" si="3"/>
        <v>32200</v>
      </c>
    </row>
    <row r="69" spans="1:255" ht="12.75" customHeight="1">
      <c r="A69" s="17"/>
      <c r="B69" s="135" t="s">
        <v>158</v>
      </c>
      <c r="C69" s="85" t="s">
        <v>84</v>
      </c>
      <c r="D69" s="136">
        <v>1</v>
      </c>
      <c r="E69" s="85" t="s">
        <v>159</v>
      </c>
      <c r="F69" s="86">
        <v>130000</v>
      </c>
      <c r="G69" s="97">
        <f t="shared" si="3"/>
        <v>130000</v>
      </c>
    </row>
    <row r="70" spans="1:255" ht="12.75" customHeight="1">
      <c r="A70" s="17"/>
      <c r="B70" s="151" t="s">
        <v>38</v>
      </c>
      <c r="C70" s="151"/>
      <c r="D70" s="151"/>
      <c r="E70" s="151"/>
      <c r="F70" s="151"/>
      <c r="G70" s="151"/>
    </row>
    <row r="71" spans="1:255" ht="12.75" customHeight="1">
      <c r="A71" s="17"/>
      <c r="B71" s="93" t="s">
        <v>95</v>
      </c>
      <c r="C71" s="94" t="s">
        <v>84</v>
      </c>
      <c r="D71" s="95">
        <v>1</v>
      </c>
      <c r="E71" s="96" t="s">
        <v>27</v>
      </c>
      <c r="F71" s="100">
        <v>87000</v>
      </c>
      <c r="G71" s="97">
        <f>$F71*$D71</f>
        <v>87000</v>
      </c>
    </row>
    <row r="72" spans="1:255" ht="12.75" customHeight="1">
      <c r="A72" s="17"/>
      <c r="B72" s="93" t="s">
        <v>96</v>
      </c>
      <c r="C72" s="94" t="s">
        <v>36</v>
      </c>
      <c r="D72" s="95">
        <v>0.1</v>
      </c>
      <c r="E72" s="96" t="s">
        <v>97</v>
      </c>
      <c r="F72" s="71">
        <v>64200</v>
      </c>
      <c r="G72" s="97">
        <f>$F72*$D72</f>
        <v>6420</v>
      </c>
    </row>
    <row r="73" spans="1:255" ht="12.75" customHeight="1">
      <c r="A73" s="17"/>
      <c r="B73" s="93" t="s">
        <v>98</v>
      </c>
      <c r="C73" s="94" t="s">
        <v>84</v>
      </c>
      <c r="D73" s="95">
        <v>2</v>
      </c>
      <c r="E73" s="96" t="s">
        <v>146</v>
      </c>
      <c r="F73" s="101">
        <v>19850</v>
      </c>
      <c r="G73" s="97">
        <f>$F73*$D73</f>
        <v>39700</v>
      </c>
    </row>
    <row r="74" spans="1:255" ht="12.75" customHeight="1">
      <c r="A74" s="17"/>
      <c r="B74" s="93" t="s">
        <v>99</v>
      </c>
      <c r="C74" s="94" t="s">
        <v>84</v>
      </c>
      <c r="D74" s="95">
        <v>0.2</v>
      </c>
      <c r="E74" s="96" t="s">
        <v>64</v>
      </c>
      <c r="F74" s="71">
        <v>250000</v>
      </c>
      <c r="G74" s="97">
        <f>$F74*$D74</f>
        <v>50000</v>
      </c>
    </row>
    <row r="75" spans="1:255" ht="13.5" customHeight="1">
      <c r="A75" s="17"/>
      <c r="B75" s="57" t="s">
        <v>39</v>
      </c>
      <c r="C75" s="77"/>
      <c r="D75" s="77"/>
      <c r="E75" s="77"/>
      <c r="F75" s="58"/>
      <c r="G75" s="78">
        <f>SUM(G51:G74)</f>
        <v>6934603</v>
      </c>
    </row>
    <row r="76" spans="1:255" ht="12" customHeight="1">
      <c r="A76" s="2"/>
      <c r="B76" s="65"/>
      <c r="C76" s="81"/>
      <c r="D76" s="81"/>
      <c r="E76" s="82"/>
      <c r="F76" s="83"/>
      <c r="G76" s="83"/>
    </row>
    <row r="77" spans="1:255" ht="12" customHeight="1">
      <c r="A77" s="17"/>
      <c r="B77" s="54" t="s">
        <v>40</v>
      </c>
      <c r="C77" s="79"/>
      <c r="D77" s="63"/>
      <c r="E77" s="63"/>
      <c r="F77" s="64"/>
      <c r="G77" s="64"/>
    </row>
    <row r="78" spans="1:255" ht="24" customHeight="1">
      <c r="A78" s="17"/>
      <c r="B78" s="67" t="s">
        <v>41</v>
      </c>
      <c r="C78" s="68" t="s">
        <v>32</v>
      </c>
      <c r="D78" s="68" t="s">
        <v>33</v>
      </c>
      <c r="E78" s="67" t="s">
        <v>19</v>
      </c>
      <c r="F78" s="68" t="s">
        <v>20</v>
      </c>
      <c r="G78" s="67" t="s">
        <v>21</v>
      </c>
    </row>
    <row r="79" spans="1:255" ht="12.75" customHeight="1">
      <c r="A79" s="17"/>
      <c r="B79" s="69" t="s">
        <v>100</v>
      </c>
      <c r="C79" s="70" t="s">
        <v>101</v>
      </c>
      <c r="D79" s="71">
        <v>1744</v>
      </c>
      <c r="E79" s="72" t="s">
        <v>149</v>
      </c>
      <c r="F79" s="71">
        <v>150</v>
      </c>
      <c r="G79" s="73">
        <f>$F79*$D79</f>
        <v>261600</v>
      </c>
    </row>
    <row r="80" spans="1:255" ht="27.75" customHeight="1">
      <c r="A80" s="17"/>
      <c r="B80" s="74" t="s">
        <v>102</v>
      </c>
      <c r="C80" s="70" t="s">
        <v>103</v>
      </c>
      <c r="D80" s="71">
        <v>8</v>
      </c>
      <c r="E80" s="72" t="s">
        <v>150</v>
      </c>
      <c r="F80" s="71">
        <v>90000</v>
      </c>
      <c r="G80" s="73">
        <f>$F80*$D80</f>
        <v>720000</v>
      </c>
    </row>
    <row r="81" spans="1:7" ht="12.75" customHeight="1">
      <c r="A81" s="17"/>
      <c r="B81" s="69" t="s">
        <v>104</v>
      </c>
      <c r="C81" s="70" t="s">
        <v>105</v>
      </c>
      <c r="D81" s="71">
        <v>8300</v>
      </c>
      <c r="E81" s="72" t="s">
        <v>150</v>
      </c>
      <c r="F81" s="71">
        <v>70</v>
      </c>
      <c r="G81" s="73">
        <f>$F81*$D81</f>
        <v>581000</v>
      </c>
    </row>
    <row r="82" spans="1:7" ht="24.75" customHeight="1">
      <c r="A82" s="17"/>
      <c r="B82" s="74" t="s">
        <v>106</v>
      </c>
      <c r="C82" s="70" t="s">
        <v>17</v>
      </c>
      <c r="D82" s="71" t="s">
        <v>107</v>
      </c>
      <c r="E82" s="72" t="s">
        <v>150</v>
      </c>
      <c r="F82" s="71">
        <v>250000</v>
      </c>
      <c r="G82" s="73">
        <v>250000</v>
      </c>
    </row>
    <row r="83" spans="1:7" ht="24.75" customHeight="1">
      <c r="A83" s="17"/>
      <c r="B83" s="74" t="s">
        <v>108</v>
      </c>
      <c r="C83" s="75" t="s">
        <v>81</v>
      </c>
      <c r="D83" s="76">
        <v>800</v>
      </c>
      <c r="E83" s="72" t="s">
        <v>78</v>
      </c>
      <c r="F83" s="71">
        <v>550</v>
      </c>
      <c r="G83" s="73">
        <f>$F83*$D83</f>
        <v>440000</v>
      </c>
    </row>
    <row r="84" spans="1:7" ht="13.5" customHeight="1">
      <c r="A84" s="17"/>
      <c r="B84" s="57" t="s">
        <v>42</v>
      </c>
      <c r="C84" s="77"/>
      <c r="D84" s="77"/>
      <c r="E84" s="77"/>
      <c r="F84" s="58"/>
      <c r="G84" s="78">
        <f>SUM(G79:G83)</f>
        <v>2252600</v>
      </c>
    </row>
    <row r="85" spans="1:7" ht="12" customHeight="1">
      <c r="A85" s="2"/>
      <c r="B85" s="65"/>
      <c r="C85" s="65"/>
      <c r="D85" s="65"/>
      <c r="E85" s="65"/>
      <c r="F85" s="66"/>
      <c r="G85" s="66"/>
    </row>
    <row r="86" spans="1:7" ht="12" customHeight="1">
      <c r="A86" s="17"/>
      <c r="B86" s="54" t="s">
        <v>43</v>
      </c>
      <c r="C86" s="55"/>
      <c r="D86" s="55"/>
      <c r="E86" s="55"/>
      <c r="F86" s="55"/>
      <c r="G86" s="56">
        <f>G34+G39+G47+G75+G84</f>
        <v>20817353</v>
      </c>
    </row>
    <row r="87" spans="1:7" ht="12" customHeight="1">
      <c r="A87" s="17"/>
      <c r="B87" s="57" t="s">
        <v>44</v>
      </c>
      <c r="C87" s="58"/>
      <c r="D87" s="58"/>
      <c r="E87" s="58"/>
      <c r="F87" s="58"/>
      <c r="G87" s="59">
        <f>G86*0.05</f>
        <v>1040867.65</v>
      </c>
    </row>
    <row r="88" spans="1:7" ht="12" customHeight="1">
      <c r="A88" s="17"/>
      <c r="B88" s="54" t="s">
        <v>45</v>
      </c>
      <c r="C88" s="55"/>
      <c r="D88" s="55"/>
      <c r="E88" s="55"/>
      <c r="F88" s="55"/>
      <c r="G88" s="56">
        <f>G87+G86</f>
        <v>21858220.649999999</v>
      </c>
    </row>
    <row r="89" spans="1:7" ht="12" customHeight="1">
      <c r="A89" s="17"/>
      <c r="B89" s="57" t="s">
        <v>46</v>
      </c>
      <c r="C89" s="58"/>
      <c r="D89" s="58"/>
      <c r="E89" s="58"/>
      <c r="F89" s="58"/>
      <c r="G89" s="59">
        <f>G12</f>
        <v>29250000</v>
      </c>
    </row>
    <row r="90" spans="1:7" ht="12" customHeight="1">
      <c r="A90" s="17"/>
      <c r="B90" s="54" t="s">
        <v>47</v>
      </c>
      <c r="C90" s="60"/>
      <c r="D90" s="60"/>
      <c r="E90" s="60"/>
      <c r="F90" s="60"/>
      <c r="G90" s="61">
        <f>G89-G88</f>
        <v>7391779.3500000015</v>
      </c>
    </row>
    <row r="91" spans="1:7" ht="12" customHeight="1">
      <c r="A91" s="17"/>
      <c r="B91" s="62" t="s">
        <v>160</v>
      </c>
      <c r="C91" s="18"/>
      <c r="D91" s="18"/>
      <c r="E91" s="18"/>
      <c r="F91" s="18"/>
      <c r="G91" s="14"/>
    </row>
    <row r="92" spans="1:7" ht="12.75" customHeight="1" thickBot="1">
      <c r="A92" s="17"/>
      <c r="B92" s="19"/>
      <c r="C92" s="18"/>
      <c r="D92" s="18"/>
      <c r="E92" s="18"/>
      <c r="F92" s="18"/>
      <c r="G92" s="14"/>
    </row>
    <row r="93" spans="1:7" ht="12" customHeight="1">
      <c r="A93" s="17"/>
      <c r="B93" s="28" t="s">
        <v>48</v>
      </c>
      <c r="C93" s="29"/>
      <c r="D93" s="29"/>
      <c r="E93" s="29"/>
      <c r="F93" s="30"/>
      <c r="G93" s="14"/>
    </row>
    <row r="94" spans="1:7" ht="12" customHeight="1">
      <c r="A94" s="17"/>
      <c r="B94" s="31" t="s">
        <v>118</v>
      </c>
      <c r="C94" s="16"/>
      <c r="D94" s="16"/>
      <c r="E94" s="16"/>
      <c r="F94" s="32"/>
      <c r="G94" s="14"/>
    </row>
    <row r="95" spans="1:7" ht="12" customHeight="1">
      <c r="A95" s="17"/>
      <c r="B95" s="31" t="s">
        <v>49</v>
      </c>
      <c r="C95" s="16"/>
      <c r="D95" s="16"/>
      <c r="E95" s="16"/>
      <c r="F95" s="32"/>
      <c r="G95" s="14"/>
    </row>
    <row r="96" spans="1:7" ht="12" customHeight="1">
      <c r="A96" s="17"/>
      <c r="B96" s="31" t="s">
        <v>152</v>
      </c>
      <c r="C96" s="16"/>
      <c r="D96" s="16"/>
      <c r="E96" s="16"/>
      <c r="F96" s="32"/>
      <c r="G96" s="14"/>
    </row>
    <row r="97" spans="1:7" ht="12" customHeight="1">
      <c r="A97" s="17"/>
      <c r="B97" s="31" t="s">
        <v>120</v>
      </c>
      <c r="C97" s="16"/>
      <c r="D97" s="16"/>
      <c r="E97" s="16"/>
      <c r="F97" s="32"/>
      <c r="G97" s="14"/>
    </row>
    <row r="98" spans="1:7" ht="12" customHeight="1">
      <c r="A98" s="17"/>
      <c r="B98" s="31" t="s">
        <v>119</v>
      </c>
      <c r="C98" s="16"/>
      <c r="D98" s="16"/>
      <c r="E98" s="16"/>
      <c r="F98" s="32"/>
      <c r="G98" s="14"/>
    </row>
    <row r="99" spans="1:7" ht="12" customHeight="1">
      <c r="A99" s="17"/>
      <c r="B99" s="31" t="s">
        <v>154</v>
      </c>
      <c r="C99" s="16"/>
      <c r="D99" s="16"/>
      <c r="E99" s="16"/>
      <c r="F99" s="32"/>
      <c r="G99" s="14"/>
    </row>
    <row r="100" spans="1:7" ht="12" customHeight="1">
      <c r="A100" s="17"/>
      <c r="B100" s="31" t="s">
        <v>155</v>
      </c>
      <c r="C100" s="16"/>
      <c r="D100" s="16"/>
      <c r="E100" s="16"/>
      <c r="F100" s="32"/>
      <c r="G100" s="14"/>
    </row>
    <row r="101" spans="1:7" ht="12" customHeight="1">
      <c r="A101" s="17"/>
      <c r="B101" s="31" t="s">
        <v>151</v>
      </c>
      <c r="C101" s="16"/>
      <c r="D101" s="16"/>
      <c r="E101" s="16"/>
      <c r="F101" s="32"/>
      <c r="G101" s="14"/>
    </row>
    <row r="102" spans="1:7" ht="12" customHeight="1">
      <c r="A102" s="17"/>
      <c r="B102" s="148" t="s">
        <v>156</v>
      </c>
      <c r="C102" s="149"/>
      <c r="D102" s="149"/>
      <c r="E102" s="149"/>
      <c r="F102" s="150"/>
      <c r="G102" s="14"/>
    </row>
    <row r="103" spans="1:7" ht="12" customHeight="1">
      <c r="A103" s="17"/>
      <c r="B103" s="31" t="s">
        <v>127</v>
      </c>
      <c r="C103" s="16"/>
      <c r="D103" s="16"/>
      <c r="E103" s="16"/>
      <c r="F103" s="32"/>
      <c r="G103" s="14"/>
    </row>
    <row r="104" spans="1:7" ht="12" customHeight="1">
      <c r="A104" s="17"/>
      <c r="B104" s="31" t="s">
        <v>157</v>
      </c>
      <c r="C104" s="16"/>
      <c r="D104" s="16"/>
      <c r="E104" s="16"/>
      <c r="F104" s="32"/>
      <c r="G104" s="14"/>
    </row>
    <row r="105" spans="1:7" ht="12.75" customHeight="1" thickBot="1">
      <c r="A105" s="17"/>
      <c r="B105" s="45" t="s">
        <v>121</v>
      </c>
      <c r="C105" s="33"/>
      <c r="D105" s="33"/>
      <c r="E105" s="33"/>
      <c r="F105" s="34"/>
      <c r="G105" s="14"/>
    </row>
    <row r="106" spans="1:7" ht="12.75" customHeight="1" thickBot="1">
      <c r="A106" s="17"/>
      <c r="B106" s="26"/>
      <c r="C106" s="16"/>
      <c r="D106" s="16"/>
      <c r="E106" s="16"/>
      <c r="F106" s="16"/>
      <c r="G106" s="14"/>
    </row>
    <row r="107" spans="1:7" ht="15" customHeight="1" thickBot="1">
      <c r="A107" s="17"/>
      <c r="B107" s="137" t="s">
        <v>50</v>
      </c>
      <c r="C107" s="138"/>
      <c r="D107" s="139"/>
      <c r="E107" s="10"/>
      <c r="F107" s="10"/>
      <c r="G107" s="14"/>
    </row>
    <row r="108" spans="1:7" ht="12" customHeight="1">
      <c r="A108" s="17"/>
      <c r="B108" s="51" t="s">
        <v>41</v>
      </c>
      <c r="C108" s="52" t="s">
        <v>129</v>
      </c>
      <c r="D108" s="53" t="s">
        <v>51</v>
      </c>
      <c r="E108" s="10"/>
      <c r="F108" s="10"/>
      <c r="G108" s="14"/>
    </row>
    <row r="109" spans="1:7" ht="12" customHeight="1">
      <c r="A109" s="17"/>
      <c r="B109" s="21" t="s">
        <v>52</v>
      </c>
      <c r="C109" s="11">
        <f>G34</f>
        <v>11320000</v>
      </c>
      <c r="D109" s="22">
        <f>(C109/C115)</f>
        <v>0.51788295951710972</v>
      </c>
      <c r="E109" s="10"/>
      <c r="F109" s="10"/>
      <c r="G109" s="14"/>
    </row>
    <row r="110" spans="1:7" ht="12" customHeight="1">
      <c r="A110" s="17"/>
      <c r="B110" s="21" t="s">
        <v>53</v>
      </c>
      <c r="C110" s="11">
        <f>G39</f>
        <v>0</v>
      </c>
      <c r="D110" s="22">
        <v>0</v>
      </c>
      <c r="E110" s="10"/>
      <c r="F110" s="10"/>
      <c r="G110" s="14"/>
    </row>
    <row r="111" spans="1:7" ht="12" customHeight="1">
      <c r="A111" s="17"/>
      <c r="B111" s="21" t="s">
        <v>54</v>
      </c>
      <c r="C111" s="11">
        <f>G47</f>
        <v>310150</v>
      </c>
      <c r="D111" s="22">
        <f>(C111/C115)</f>
        <v>1.4189169601963919E-2</v>
      </c>
      <c r="E111" s="10"/>
      <c r="F111" s="10"/>
      <c r="G111" s="14"/>
    </row>
    <row r="112" spans="1:7" ht="12" customHeight="1">
      <c r="A112" s="17"/>
      <c r="B112" s="21" t="s">
        <v>31</v>
      </c>
      <c r="C112" s="11">
        <f>G75</f>
        <v>6934603</v>
      </c>
      <c r="D112" s="22">
        <f>(C112/C115)</f>
        <v>0.31725377426821794</v>
      </c>
      <c r="E112" s="10"/>
      <c r="F112" s="10"/>
      <c r="G112" s="14"/>
    </row>
    <row r="113" spans="1:7" ht="12" customHeight="1">
      <c r="A113" s="17"/>
      <c r="B113" s="21" t="s">
        <v>55</v>
      </c>
      <c r="C113" s="12">
        <f>G84</f>
        <v>2252600</v>
      </c>
      <c r="D113" s="22">
        <f>(C113/C115)</f>
        <v>0.10305504899366089</v>
      </c>
      <c r="E113" s="13"/>
      <c r="F113" s="13"/>
      <c r="G113" s="14"/>
    </row>
    <row r="114" spans="1:7" ht="12" customHeight="1">
      <c r="A114" s="17"/>
      <c r="B114" s="21" t="s">
        <v>56</v>
      </c>
      <c r="C114" s="12">
        <f>G87</f>
        <v>1040867.65</v>
      </c>
      <c r="D114" s="22">
        <f>(C114/C115)</f>
        <v>4.7619047619047623E-2</v>
      </c>
      <c r="E114" s="13"/>
      <c r="F114" s="13"/>
      <c r="G114" s="14"/>
    </row>
    <row r="115" spans="1:7" ht="12.75" customHeight="1" thickBot="1">
      <c r="A115" s="17"/>
      <c r="B115" s="23" t="s">
        <v>57</v>
      </c>
      <c r="C115" s="24">
        <f>SUM(C109:C114)</f>
        <v>21858220.649999999</v>
      </c>
      <c r="D115" s="25">
        <f>SUM(D109:D114)</f>
        <v>1</v>
      </c>
      <c r="E115" s="13"/>
      <c r="F115" s="13"/>
      <c r="G115" s="14"/>
    </row>
    <row r="116" spans="1:7" ht="12" customHeight="1">
      <c r="A116" s="17"/>
      <c r="B116" s="19"/>
      <c r="C116" s="18"/>
      <c r="D116" s="18"/>
      <c r="E116" s="18"/>
      <c r="F116" s="18"/>
      <c r="G116" s="14"/>
    </row>
    <row r="117" spans="1:7" ht="12.75" customHeight="1" thickBot="1">
      <c r="A117" s="17"/>
      <c r="B117" s="20"/>
      <c r="C117" s="18"/>
      <c r="D117" s="18"/>
      <c r="E117" s="18"/>
      <c r="F117" s="18"/>
      <c r="G117" s="14"/>
    </row>
    <row r="118" spans="1:7" ht="12" customHeight="1" thickBot="1">
      <c r="A118" s="17"/>
      <c r="B118" s="137" t="s">
        <v>109</v>
      </c>
      <c r="C118" s="138"/>
      <c r="D118" s="138"/>
      <c r="E118" s="139"/>
      <c r="F118" s="13"/>
      <c r="G118" s="14"/>
    </row>
    <row r="119" spans="1:7" ht="12" customHeight="1">
      <c r="A119" s="17"/>
      <c r="B119" s="36" t="s">
        <v>130</v>
      </c>
      <c r="C119" s="43">
        <v>35000</v>
      </c>
      <c r="D119" s="43">
        <v>40000</v>
      </c>
      <c r="E119" s="44">
        <v>45000</v>
      </c>
      <c r="F119" s="35"/>
      <c r="G119" s="15"/>
    </row>
    <row r="120" spans="1:7" ht="12.75" customHeight="1" thickBot="1">
      <c r="A120" s="17"/>
      <c r="B120" s="23" t="s">
        <v>110</v>
      </c>
      <c r="C120" s="24">
        <f>(G88/C119)</f>
        <v>624.52058999999997</v>
      </c>
      <c r="D120" s="24">
        <f>(G88/D119)</f>
        <v>546.45551624999996</v>
      </c>
      <c r="E120" s="37">
        <f>(G88/E119)</f>
        <v>485.73823666666664</v>
      </c>
      <c r="F120" s="35"/>
      <c r="G120" s="15"/>
    </row>
    <row r="121" spans="1:7" ht="15.6" customHeight="1">
      <c r="A121" s="17"/>
      <c r="B121" s="27" t="s">
        <v>58</v>
      </c>
      <c r="C121" s="16"/>
      <c r="D121" s="16"/>
      <c r="E121" s="16"/>
      <c r="F121" s="16"/>
      <c r="G121" s="16"/>
    </row>
  </sheetData>
  <mergeCells count="14">
    <mergeCell ref="E9:F9"/>
    <mergeCell ref="E14:F14"/>
    <mergeCell ref="E15:F15"/>
    <mergeCell ref="B17:G17"/>
    <mergeCell ref="B102:F102"/>
    <mergeCell ref="B70:G70"/>
    <mergeCell ref="B63:G63"/>
    <mergeCell ref="B53:G53"/>
    <mergeCell ref="B51:G51"/>
    <mergeCell ref="B118:E118"/>
    <mergeCell ref="B107:D10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Establecimient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2021-04-07T15:28:43Z</dcterms:modified>
</cp:coreProperties>
</file>