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adre Las Casas\"/>
    </mc:Choice>
  </mc:AlternateContent>
  <bookViews>
    <workbookView xWindow="0" yWindow="0" windowWidth="20490" windowHeight="7155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3" i="1"/>
  <c r="G64" i="1"/>
  <c r="G50" i="1"/>
  <c r="G51" i="1"/>
  <c r="G52" i="1"/>
  <c r="G53" i="1"/>
  <c r="G54" i="1"/>
  <c r="G55" i="1"/>
  <c r="G56" i="1"/>
  <c r="G34" i="1"/>
  <c r="G35" i="1"/>
  <c r="G36" i="1"/>
  <c r="G33" i="1"/>
  <c r="G45" i="1" l="1"/>
  <c r="G46" i="1"/>
  <c r="G47" i="1"/>
  <c r="G49" i="1"/>
  <c r="G57" i="1"/>
  <c r="G23" i="1" l="1"/>
  <c r="G24" i="1"/>
  <c r="G25" i="1"/>
  <c r="G26" i="1"/>
  <c r="G62" i="1" l="1"/>
  <c r="G65" i="1" s="1"/>
  <c r="C90" i="1" s="1"/>
  <c r="G44" i="1"/>
  <c r="G32" i="1"/>
  <c r="G27" i="1"/>
  <c r="G22" i="1"/>
  <c r="G21" i="1"/>
  <c r="G12" i="1"/>
  <c r="G28" i="1" l="1"/>
  <c r="C86" i="1" s="1"/>
  <c r="G58" i="1"/>
  <c r="C89" i="1" s="1"/>
  <c r="G37" i="1"/>
  <c r="C88" i="1" s="1"/>
  <c r="G67" i="1" l="1"/>
  <c r="G68" i="1" s="1"/>
  <c r="G69" i="1" l="1"/>
  <c r="G71" i="1" s="1"/>
  <c r="C91" i="1"/>
  <c r="C92" i="1" l="1"/>
  <c r="E97" i="1" l="1"/>
  <c r="C97" i="1"/>
  <c r="D97" i="1"/>
  <c r="D90" i="1"/>
  <c r="D88" i="1"/>
  <c r="D89" i="1"/>
  <c r="D86" i="1"/>
  <c r="D91" i="1"/>
  <c r="D92" i="1" l="1"/>
</calcChain>
</file>

<file path=xl/sharedStrings.xml><?xml version="1.0" encoding="utf-8"?>
<sst xmlns="http://schemas.openxmlformats.org/spreadsheetml/2006/main" count="169" uniqueCount="125">
  <si>
    <t>RUBRO O CULTIVO</t>
  </si>
  <si>
    <t>Frutilla 1º</t>
  </si>
  <si>
    <t>RENDIMIENTO (kg/Há.)</t>
  </si>
  <si>
    <t>VARIEDAD</t>
  </si>
  <si>
    <t>Albion</t>
  </si>
  <si>
    <t>FECHA ESTIMADA  PRECIO VENTA</t>
  </si>
  <si>
    <t>Diciembre-Marzo de 2021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</si>
  <si>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</si>
  <si>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</si>
  <si>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</si>
  <si>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</si>
  <si>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</si>
  <si>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</si>
  <si>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</si>
  <si>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</si>
  <si>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</si>
  <si>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</si>
  <si>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</si>
  <si>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</si>
  <si>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Dicembre-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</si>
  <si>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</si>
  <si>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</si>
  <si>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</si>
  <si>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</si>
  <si>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</si>
  <si>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</si>
  <si>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</si>
  <si>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</si>
  <si>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</si>
  <si>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</si>
  <si>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</si>
  <si>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 y postura poletileno</t>
  </si>
  <si>
    <t>JH</t>
  </si>
  <si>
    <t>Agosto</t>
  </si>
  <si>
    <t>Fertilizacion npk</t>
  </si>
  <si>
    <t xml:space="preserve">Septiembre-Octubre </t>
  </si>
  <si>
    <t>Control de malezas</t>
  </si>
  <si>
    <t>Instalacion y riego</t>
  </si>
  <si>
    <t>noviembre-marzo</t>
  </si>
  <si>
    <t>Cosecha</t>
  </si>
  <si>
    <t>Diciembre-Marzo</t>
  </si>
  <si>
    <t>Control de plagas y monitoreo</t>
  </si>
  <si>
    <t>Anual</t>
  </si>
  <si>
    <t>Labores de poda</t>
  </si>
  <si>
    <t>junio-julio</t>
  </si>
  <si>
    <t>Subtotal Jornadas Hombre</t>
  </si>
  <si>
    <t>MAQUINARIA</t>
  </si>
  <si>
    <t>JM</t>
  </si>
  <si>
    <t>agosto</t>
  </si>
  <si>
    <t>Rastrajes</t>
  </si>
  <si>
    <t>Subsolador</t>
  </si>
  <si>
    <t>Labores de suelo entre hileras</t>
  </si>
  <si>
    <t>Mayo-Junio</t>
  </si>
  <si>
    <t>Aplicación pesticidas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</si>
  <si>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</si>
  <si>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</si>
  <si>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</si>
  <si>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</si>
  <si>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</si>
  <si>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</si>
  <si>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</t>
  </si>
  <si>
    <t>FERTILIZANTES</t>
  </si>
  <si>
    <t>Ultrasol desarrollo</t>
  </si>
  <si>
    <t>Kg</t>
  </si>
  <si>
    <t>Septiembre</t>
  </si>
  <si>
    <t>Ultrasol producción</t>
  </si>
  <si>
    <t>kg</t>
  </si>
  <si>
    <t>Octubre-Noviembre</t>
  </si>
  <si>
    <t>Ultrasol Calcium</t>
  </si>
  <si>
    <t>KG</t>
  </si>
  <si>
    <t>Nitrofosca foliar</t>
  </si>
  <si>
    <t>L</t>
  </si>
  <si>
    <t>Octubre-Marzo</t>
  </si>
  <si>
    <t>Herbicidas</t>
  </si>
  <si>
    <t>paraquat</t>
  </si>
  <si>
    <t>septiembre-octubre</t>
  </si>
  <si>
    <t>FUNGUICIDAS</t>
  </si>
  <si>
    <t>Phyton 27</t>
  </si>
  <si>
    <t>Enero</t>
  </si>
  <si>
    <t>Rukón 50</t>
  </si>
  <si>
    <t>Octubre-marzo</t>
  </si>
  <si>
    <t>Amistar 50 WG</t>
  </si>
  <si>
    <t>HERBICIDAS</t>
  </si>
  <si>
    <t>Farmon</t>
  </si>
  <si>
    <t>INSECTICIDAS</t>
  </si>
  <si>
    <t>Karate Zeon</t>
  </si>
  <si>
    <t>Subtotal Insumos</t>
  </si>
  <si>
    <t>OTROS</t>
  </si>
  <si>
    <t>Item</t>
  </si>
  <si>
    <t>Polietileno bicolor</t>
  </si>
  <si>
    <t>rollos</t>
  </si>
  <si>
    <t>Septiembre-octubre</t>
  </si>
  <si>
    <t>Enrgia eléctrIca</t>
  </si>
  <si>
    <t>Kw</t>
  </si>
  <si>
    <t>Riego técnificado</t>
  </si>
  <si>
    <t>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</si>
  <si>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</si>
  <si>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</si>
  <si>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</si>
  <si>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</si>
  <si>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</si>
  <si>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</si>
  <si>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</si>
  <si>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</si>
  <si>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</si>
  <si>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</si>
  <si>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</si>
  <si>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</si>
  <si>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</si>
  <si>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</si>
  <si>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</si>
  <si>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</si>
  <si>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</si>
  <si>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</si>
  <si>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</si>
  <si>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</si>
  <si>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</si>
  <si>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</si>
  <si>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</si>
  <si>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</si>
  <si>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(kg/hà)</t>
  </si>
  <si>
    <t>Costo unitario ($/kg) (*)</t>
  </si>
  <si>
    <t>(*): Este valor representa el valor mìnimo de venta del producto</t>
  </si>
  <si>
    <t>Arado camellones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</si>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</sst>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42" fontId="19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/>
    <xf numFmtId="49" fontId="4" fillId="2" borderId="16" xfId="0" applyNumberFormat="1" applyFont="1" applyFill="1" applyBorder="1" applyAlignment="1"/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7" xfId="0" applyNumberFormat="1" applyFont="1" applyBorder="1" applyAlignment="1"/>
    <xf numFmtId="49" fontId="9" fillId="3" borderId="28" xfId="0" applyNumberFormat="1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vertical="center"/>
    </xf>
    <xf numFmtId="3" fontId="9" fillId="3" borderId="28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wrapText="1"/>
    </xf>
    <xf numFmtId="49" fontId="4" fillId="2" borderId="29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/>
    <xf numFmtId="49" fontId="4" fillId="2" borderId="29" xfId="0" applyNumberFormat="1" applyFont="1" applyFill="1" applyBorder="1" applyAlignment="1">
      <alignment horizontal="center" wrapText="1"/>
    </xf>
    <xf numFmtId="49" fontId="13" fillId="2" borderId="30" xfId="0" applyNumberFormat="1" applyFont="1" applyFill="1" applyBorder="1" applyAlignment="1">
      <alignment vertical="center"/>
    </xf>
    <xf numFmtId="0" fontId="15" fillId="2" borderId="31" xfId="0" applyFont="1" applyFill="1" applyBorder="1" applyAlignment="1"/>
    <xf numFmtId="0" fontId="15" fillId="2" borderId="32" xfId="0" applyFont="1" applyFill="1" applyBorder="1" applyAlignment="1"/>
    <xf numFmtId="49" fontId="15" fillId="2" borderId="33" xfId="0" applyNumberFormat="1" applyFont="1" applyFill="1" applyBorder="1" applyAlignment="1">
      <alignment vertical="center"/>
    </xf>
    <xf numFmtId="0" fontId="15" fillId="2" borderId="17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0" fontId="15" fillId="2" borderId="17" xfId="0" applyFont="1" applyFill="1" applyBorder="1" applyAlignment="1">
      <alignment vertical="center"/>
    </xf>
    <xf numFmtId="0" fontId="15" fillId="6" borderId="40" xfId="0" applyFont="1" applyFill="1" applyBorder="1" applyAlignment="1"/>
    <xf numFmtId="0" fontId="15" fillId="7" borderId="17" xfId="0" applyFont="1" applyFill="1" applyBorder="1" applyAlignment="1"/>
    <xf numFmtId="49" fontId="13" fillId="8" borderId="41" xfId="0" applyNumberFormat="1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49" fontId="15" fillId="8" borderId="43" xfId="0" applyNumberFormat="1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9" fontId="15" fillId="2" borderId="45" xfId="0" applyNumberFormat="1" applyFont="1" applyFill="1" applyBorder="1" applyAlignment="1"/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165" fontId="13" fillId="8" borderId="47" xfId="0" applyNumberFormat="1" applyFont="1" applyFill="1" applyBorder="1" applyAlignment="1">
      <alignment vertical="center"/>
    </xf>
    <xf numFmtId="9" fontId="13" fillId="8" borderId="48" xfId="0" applyNumberFormat="1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0" fillId="6" borderId="49" xfId="0" applyFont="1" applyFill="1" applyBorder="1" applyAlignment="1">
      <alignment vertical="center"/>
    </xf>
    <xf numFmtId="49" fontId="16" fillId="6" borderId="17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50" xfId="0" applyFont="1" applyFill="1" applyBorder="1" applyAlignment="1">
      <alignment vertical="center"/>
    </xf>
    <xf numFmtId="0" fontId="10" fillId="7" borderId="49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7" borderId="17" xfId="0" applyFont="1" applyFill="1" applyBorder="1" applyAlignment="1">
      <alignment vertical="center"/>
    </xf>
    <xf numFmtId="164" fontId="18" fillId="2" borderId="17" xfId="0" applyNumberFormat="1" applyFont="1" applyFill="1" applyBorder="1" applyAlignment="1">
      <alignment vertical="center"/>
    </xf>
    <xf numFmtId="165" fontId="13" fillId="8" borderId="48" xfId="0" applyNumberFormat="1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164" fontId="1" fillId="5" borderId="2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49" fontId="1" fillId="3" borderId="29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left" wrapText="1"/>
    </xf>
    <xf numFmtId="14" fontId="4" fillId="2" borderId="29" xfId="0" applyNumberFormat="1" applyFont="1" applyFill="1" applyBorder="1" applyAlignment="1">
      <alignment horizontal="left"/>
    </xf>
    <xf numFmtId="3" fontId="2" fillId="9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wrapText="1"/>
    </xf>
    <xf numFmtId="166" fontId="4" fillId="2" borderId="5" xfId="0" applyNumberFormat="1" applyFont="1" applyFill="1" applyBorder="1" applyAlignment="1">
      <alignment horizontal="left" wrapText="1"/>
    </xf>
    <xf numFmtId="3" fontId="13" fillId="8" borderId="52" xfId="0" applyNumberFormat="1" applyFont="1" applyFill="1" applyBorder="1" applyAlignment="1">
      <alignment vertical="center"/>
    </xf>
    <xf numFmtId="3" fontId="13" fillId="8" borderId="53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16" fillId="6" borderId="38" xfId="0" applyNumberFormat="1" applyFont="1" applyFill="1" applyBorder="1" applyAlignment="1">
      <alignment vertical="center"/>
    </xf>
    <xf numFmtId="0" fontId="13" fillId="6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0" fontId="4" fillId="2" borderId="16" xfId="0" applyNumberFormat="1" applyFont="1" applyFill="1" applyBorder="1" applyAlignment="1">
      <alignment horizontal="left"/>
    </xf>
    <xf numFmtId="3" fontId="4" fillId="2" borderId="16" xfId="0" applyNumberFormat="1" applyFont="1" applyFill="1" applyBorder="1" applyAlignment="1">
      <alignment horizontal="left"/>
    </xf>
  </cellXfs>
  <cellStyles count="2"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695325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31" workbookViewId="0">
      <selection activeCell="L52" sqref="L52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117"/>
      <c r="D8" s="2"/>
      <c r="E8" s="3"/>
      <c r="F8" s="3"/>
      <c r="G8" s="3"/>
    </row>
    <row r="9" spans="1:7" ht="12" customHeight="1" x14ac:dyDescent="0.25">
      <c r="A9" s="46"/>
      <c r="B9" s="118" t="s">
        <v>0</v>
      </c>
      <c r="C9" s="119" t="s">
        <v>1</v>
      </c>
      <c r="D9" s="115"/>
      <c r="E9" s="134" t="s">
        <v>2</v>
      </c>
      <c r="F9" s="135"/>
      <c r="G9" s="124">
        <v>30000</v>
      </c>
    </row>
    <row r="10" spans="1:7" ht="38.25" customHeight="1" x14ac:dyDescent="0.25">
      <c r="A10" s="46"/>
      <c r="B10" s="120" t="s">
        <v>3</v>
      </c>
      <c r="C10" s="120" t="s">
        <v>4</v>
      </c>
      <c r="D10" s="116"/>
      <c r="E10" s="136" t="s">
        <v>5</v>
      </c>
      <c r="F10" s="137"/>
      <c r="G10" s="112" t="s">
        <v>6</v>
      </c>
    </row>
    <row r="11" spans="1:7" ht="18" customHeight="1" x14ac:dyDescent="0.25">
      <c r="A11" s="46"/>
      <c r="B11" s="120" t="s">
        <v>7</v>
      </c>
      <c r="C11" s="121" t="s">
        <v>8</v>
      </c>
      <c r="D11" s="116"/>
      <c r="E11" s="136" t="s">
        <v>9</v>
      </c>
      <c r="F11" s="137"/>
      <c r="G11" s="125">
        <v>800</v>
      </c>
    </row>
    <row r="12" spans="1:7" ht="11.25" customHeight="1" x14ac:dyDescent="0.25">
      <c r="A12" s="46"/>
      <c r="B12" s="120" t="s">
        <v>10</v>
      </c>
      <c r="C12" s="122" t="s">
        <v>11</v>
      </c>
      <c r="D12" s="116"/>
      <c r="E12" s="111" t="s">
        <v>12</v>
      </c>
      <c r="F12" s="126"/>
      <c r="G12" s="127">
        <f>(G9*G11)</f>
        <v>24000000</v>
      </c>
    </row>
    <row r="13" spans="1:7" ht="11.25" customHeight="1" x14ac:dyDescent="0.25">
      <c r="A13" s="46"/>
      <c r="B13" s="120" t="s">
        <v>13</v>
      </c>
      <c r="C13" s="121" t="s">
        <v>14</v>
      </c>
      <c r="D13" s="116"/>
      <c r="E13" s="136" t="s">
        <v>15</v>
      </c>
      <c r="F13" s="137"/>
      <c r="G13" s="111" t="s">
        <v>16</v>
      </c>
    </row>
    <row r="14" spans="1:7" ht="13.5" customHeight="1" x14ac:dyDescent="0.25">
      <c r="A14" s="46"/>
      <c r="B14" s="120" t="s">
        <v>17</v>
      </c>
      <c r="C14" s="121" t="s">
        <v>14</v>
      </c>
      <c r="D14" s="116"/>
      <c r="E14" s="136" t="s">
        <v>18</v>
      </c>
      <c r="F14" s="137"/>
      <c r="G14" s="111" t="s">
        <v>19</v>
      </c>
    </row>
    <row r="15" spans="1:7" ht="25.5" customHeight="1" x14ac:dyDescent="0.25">
      <c r="A15" s="46"/>
      <c r="B15" s="120" t="s">
        <v>20</v>
      </c>
      <c r="C15" s="123">
        <v>44202</v>
      </c>
      <c r="D15" s="116"/>
      <c r="E15" s="140" t="s">
        <v>21</v>
      </c>
      <c r="F15" s="141"/>
      <c r="G15" s="112" t="s">
        <v>22</v>
      </c>
    </row>
    <row r="16" spans="1:7" ht="12" customHeight="1" x14ac:dyDescent="0.25">
      <c r="A16" s="2"/>
      <c r="B16" s="113"/>
      <c r="C16" s="114"/>
      <c r="D16" s="5"/>
      <c r="E16" s="6"/>
      <c r="F16" s="6"/>
      <c r="G16" s="7"/>
    </row>
    <row r="17" spans="1:255" ht="12" customHeight="1" x14ac:dyDescent="0.25">
      <c r="A17" s="8"/>
      <c r="B17" s="142" t="s">
        <v>23</v>
      </c>
      <c r="C17" s="143"/>
      <c r="D17" s="143"/>
      <c r="E17" s="143"/>
      <c r="F17" s="143"/>
      <c r="G17" s="143"/>
    </row>
    <row r="18" spans="1:255" ht="12" customHeight="1" x14ac:dyDescent="0.25">
      <c r="A18" s="2"/>
      <c r="B18" s="9"/>
      <c r="C18" s="10"/>
      <c r="D18" s="10"/>
      <c r="E18" s="10"/>
      <c r="F18" s="11"/>
      <c r="G18" s="11"/>
    </row>
    <row r="19" spans="1:255" ht="12" customHeight="1" x14ac:dyDescent="0.25">
      <c r="A19" s="4"/>
      <c r="B19" s="12" t="s">
        <v>24</v>
      </c>
      <c r="C19" s="13"/>
      <c r="D19" s="14"/>
      <c r="E19" s="14"/>
      <c r="F19" s="14"/>
      <c r="G19" s="14"/>
    </row>
    <row r="20" spans="1:255" ht="24" customHeight="1" x14ac:dyDescent="0.25">
      <c r="A20" s="8"/>
      <c r="B20" s="15" t="s">
        <v>25</v>
      </c>
      <c r="C20" s="15" t="s">
        <v>26</v>
      </c>
      <c r="D20" s="15" t="s">
        <v>27</v>
      </c>
      <c r="E20" s="15" t="s">
        <v>28</v>
      </c>
      <c r="F20" s="15" t="s">
        <v>29</v>
      </c>
      <c r="G20" s="15" t="s">
        <v>30</v>
      </c>
    </row>
    <row r="21" spans="1:255" ht="15" x14ac:dyDescent="0.25">
      <c r="A21" s="8"/>
      <c r="B21" s="108" t="s">
        <v>31</v>
      </c>
      <c r="C21" s="112" t="s">
        <v>32</v>
      </c>
      <c r="D21" s="130">
        <v>10</v>
      </c>
      <c r="E21" s="112" t="s">
        <v>33</v>
      </c>
      <c r="F21" s="127">
        <v>20000</v>
      </c>
      <c r="G21" s="127">
        <f>(D21*F21)</f>
        <v>200000</v>
      </c>
    </row>
    <row r="22" spans="1:255" ht="16.149999999999999" customHeight="1" x14ac:dyDescent="0.25">
      <c r="A22" s="8"/>
      <c r="B22" s="108" t="s">
        <v>34</v>
      </c>
      <c r="C22" s="112" t="s">
        <v>32</v>
      </c>
      <c r="D22" s="130">
        <v>3</v>
      </c>
      <c r="E22" s="112" t="s">
        <v>35</v>
      </c>
      <c r="F22" s="127">
        <v>15000</v>
      </c>
      <c r="G22" s="127">
        <f>(D22*F22)</f>
        <v>45000</v>
      </c>
    </row>
    <row r="23" spans="1:255" ht="16.149999999999999" customHeight="1" x14ac:dyDescent="0.25">
      <c r="A23" s="8"/>
      <c r="B23" s="108" t="s">
        <v>36</v>
      </c>
      <c r="C23" s="112" t="s">
        <v>32</v>
      </c>
      <c r="D23" s="130">
        <v>4</v>
      </c>
      <c r="E23" s="112" t="s">
        <v>35</v>
      </c>
      <c r="F23" s="127">
        <v>15000</v>
      </c>
      <c r="G23" s="127">
        <f t="shared" ref="G23:G26" si="0">(D23*F23)</f>
        <v>60000</v>
      </c>
    </row>
    <row r="24" spans="1:255" ht="16.149999999999999" customHeight="1" x14ac:dyDescent="0.25">
      <c r="A24" s="8"/>
      <c r="B24" s="108" t="s">
        <v>37</v>
      </c>
      <c r="C24" s="112" t="s">
        <v>32</v>
      </c>
      <c r="D24" s="130">
        <v>3</v>
      </c>
      <c r="E24" s="112" t="s">
        <v>38</v>
      </c>
      <c r="F24" s="127">
        <v>15000</v>
      </c>
      <c r="G24" s="127">
        <f t="shared" si="0"/>
        <v>45000</v>
      </c>
    </row>
    <row r="25" spans="1:255" ht="17.45" customHeight="1" x14ac:dyDescent="0.25">
      <c r="A25" s="8"/>
      <c r="B25" s="108" t="s">
        <v>39</v>
      </c>
      <c r="C25" s="112" t="s">
        <v>32</v>
      </c>
      <c r="D25" s="130">
        <v>120</v>
      </c>
      <c r="E25" s="112" t="s">
        <v>40</v>
      </c>
      <c r="F25" s="127">
        <v>10000</v>
      </c>
      <c r="G25" s="127">
        <f t="shared" si="0"/>
        <v>1200000</v>
      </c>
    </row>
    <row r="26" spans="1:255" ht="30.75" customHeight="1" x14ac:dyDescent="0.25">
      <c r="A26" s="8"/>
      <c r="B26" s="108" t="s">
        <v>41</v>
      </c>
      <c r="C26" s="112" t="s">
        <v>32</v>
      </c>
      <c r="D26" s="130">
        <v>12</v>
      </c>
      <c r="E26" s="112" t="s">
        <v>42</v>
      </c>
      <c r="F26" s="127">
        <v>20000</v>
      </c>
      <c r="G26" s="127">
        <f t="shared" si="0"/>
        <v>240000</v>
      </c>
    </row>
    <row r="27" spans="1:255" ht="15.6" customHeight="1" x14ac:dyDescent="0.25">
      <c r="A27" s="8"/>
      <c r="B27" s="108" t="s">
        <v>43</v>
      </c>
      <c r="C27" s="112" t="s">
        <v>32</v>
      </c>
      <c r="D27" s="130">
        <v>4</v>
      </c>
      <c r="E27" s="112" t="s">
        <v>44</v>
      </c>
      <c r="F27" s="127">
        <v>15000</v>
      </c>
      <c r="G27" s="127">
        <f>(D27*F27)</f>
        <v>60000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 x14ac:dyDescent="0.25">
      <c r="A28" s="8"/>
      <c r="B28" s="16" t="s">
        <v>45</v>
      </c>
      <c r="C28" s="17"/>
      <c r="D28" s="17"/>
      <c r="E28" s="17"/>
      <c r="F28" s="18"/>
      <c r="G28" s="19">
        <f>SUM(G21:G27)</f>
        <v>1850000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" customHeight="1" x14ac:dyDescent="0.25">
      <c r="A29" s="2"/>
      <c r="B29" s="9"/>
      <c r="C29" s="11"/>
      <c r="D29" s="11"/>
      <c r="E29" s="11"/>
      <c r="F29" s="20"/>
      <c r="G29" s="2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" customHeight="1" x14ac:dyDescent="0.25">
      <c r="A30" s="4"/>
      <c r="B30" s="21" t="s">
        <v>46</v>
      </c>
      <c r="C30" s="22"/>
      <c r="D30" s="23"/>
      <c r="E30" s="23"/>
      <c r="F30" s="24"/>
      <c r="G30" s="2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4" customHeight="1" x14ac:dyDescent="0.25">
      <c r="A31" s="4"/>
      <c r="B31" s="28" t="s">
        <v>25</v>
      </c>
      <c r="C31" s="28" t="s">
        <v>26</v>
      </c>
      <c r="D31" s="28" t="s">
        <v>27</v>
      </c>
      <c r="E31" s="28" t="s">
        <v>28</v>
      </c>
      <c r="F31" s="29" t="s">
        <v>29</v>
      </c>
      <c r="G31" s="28" t="s">
        <v>30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 customHeight="1" x14ac:dyDescent="0.25">
      <c r="A32" s="8"/>
      <c r="B32" s="108" t="s">
        <v>123</v>
      </c>
      <c r="C32" s="112" t="s">
        <v>47</v>
      </c>
      <c r="D32" s="131">
        <v>6.25E-2</v>
      </c>
      <c r="E32" s="112" t="s">
        <v>48</v>
      </c>
      <c r="F32" s="127">
        <v>400000</v>
      </c>
      <c r="G32" s="127">
        <f t="shared" ref="G32" si="1">(D32*F32)</f>
        <v>25000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 customHeight="1" x14ac:dyDescent="0.25">
      <c r="A33" s="8"/>
      <c r="B33" s="108" t="s">
        <v>49</v>
      </c>
      <c r="C33" s="112" t="s">
        <v>47</v>
      </c>
      <c r="D33" s="131">
        <v>0.375</v>
      </c>
      <c r="E33" s="112" t="s">
        <v>48</v>
      </c>
      <c r="F33" s="127">
        <v>160000</v>
      </c>
      <c r="G33" s="127">
        <f t="shared" ref="G33:G36" si="2">(D33*F33)</f>
        <v>60000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 customHeight="1" x14ac:dyDescent="0.25">
      <c r="A34" s="8"/>
      <c r="B34" s="108" t="s">
        <v>50</v>
      </c>
      <c r="C34" s="112" t="s">
        <v>47</v>
      </c>
      <c r="D34" s="131">
        <v>0.125</v>
      </c>
      <c r="E34" s="112" t="s">
        <v>48</v>
      </c>
      <c r="F34" s="127">
        <v>160000</v>
      </c>
      <c r="G34" s="127">
        <f t="shared" si="2"/>
        <v>20000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8.5" customHeight="1" x14ac:dyDescent="0.25">
      <c r="A35" s="8"/>
      <c r="B35" s="108" t="s">
        <v>51</v>
      </c>
      <c r="C35" s="112" t="s">
        <v>47</v>
      </c>
      <c r="D35" s="131">
        <v>0.125</v>
      </c>
      <c r="E35" s="112" t="s">
        <v>52</v>
      </c>
      <c r="F35" s="127">
        <v>160000</v>
      </c>
      <c r="G35" s="127">
        <f t="shared" si="2"/>
        <v>20000</v>
      </c>
      <c r="I35"/>
      <c r="J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 customHeight="1" x14ac:dyDescent="0.25">
      <c r="A36" s="8"/>
      <c r="B36" s="108" t="s">
        <v>53</v>
      </c>
      <c r="C36" s="112" t="s">
        <v>47</v>
      </c>
      <c r="D36" s="131">
        <v>0.875</v>
      </c>
      <c r="E36" s="112" t="s">
        <v>42</v>
      </c>
      <c r="F36" s="127">
        <v>160000</v>
      </c>
      <c r="G36" s="127">
        <f t="shared" si="2"/>
        <v>140000</v>
      </c>
      <c r="I36"/>
      <c r="J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 customHeight="1" x14ac:dyDescent="0.25">
      <c r="A37" s="4"/>
      <c r="B37" s="30" t="s">
        <v>54</v>
      </c>
      <c r="C37" s="31"/>
      <c r="D37" s="31"/>
      <c r="E37" s="31"/>
      <c r="F37" s="32"/>
      <c r="G37" s="33">
        <f>SUM(G32:G36)</f>
        <v>265000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" customHeight="1" x14ac:dyDescent="0.25">
      <c r="A38" s="2"/>
      <c r="B38" s="25"/>
      <c r="C38" s="26"/>
      <c r="D38" s="26"/>
      <c r="E38" s="26"/>
      <c r="F38" s="27"/>
      <c r="G38" s="2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" customHeight="1" x14ac:dyDescent="0.25">
      <c r="A39" s="4"/>
      <c r="B39" s="21" t="s">
        <v>55</v>
      </c>
      <c r="C39" s="22"/>
      <c r="D39" s="23"/>
      <c r="E39" s="23"/>
      <c r="F39" s="24"/>
      <c r="G39" s="2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4" customHeight="1" x14ac:dyDescent="0.25">
      <c r="A40" s="4"/>
      <c r="B40" s="29" t="s">
        <v>56</v>
      </c>
      <c r="C40" s="29" t="s">
        <v>57</v>
      </c>
      <c r="D40" s="29" t="s">
        <v>58</v>
      </c>
      <c r="E40" s="29" t="s">
        <v>28</v>
      </c>
      <c r="F40" s="29" t="s">
        <v>29</v>
      </c>
      <c r="G40" s="29" t="s">
        <v>30</v>
      </c>
      <c r="K40" s="6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 customHeight="1" x14ac:dyDescent="0.25">
      <c r="A41" s="8"/>
      <c r="B41" s="34" t="s">
        <v>59</v>
      </c>
      <c r="C41" s="35"/>
      <c r="D41" s="35"/>
      <c r="E41" s="35"/>
      <c r="F41" s="35"/>
      <c r="G41" s="35"/>
      <c r="K41" s="6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 customHeight="1" x14ac:dyDescent="0.25">
      <c r="A42" s="8"/>
      <c r="B42" s="107" t="s">
        <v>60</v>
      </c>
      <c r="C42" s="144" t="s">
        <v>124</v>
      </c>
      <c r="D42" s="145">
        <v>50000</v>
      </c>
      <c r="E42" s="144" t="s">
        <v>33</v>
      </c>
      <c r="F42" s="144">
        <v>98</v>
      </c>
      <c r="G42" s="146">
        <v>4900000</v>
      </c>
      <c r="K42" s="6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customHeight="1" x14ac:dyDescent="0.25">
      <c r="A43" s="8"/>
      <c r="B43" s="36" t="s">
        <v>61</v>
      </c>
      <c r="C43" s="129"/>
      <c r="D43" s="129"/>
      <c r="E43" s="129"/>
      <c r="F43" s="125"/>
      <c r="G43" s="125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 customHeight="1" x14ac:dyDescent="0.25">
      <c r="A44" s="8"/>
      <c r="B44" s="109" t="s">
        <v>62</v>
      </c>
      <c r="C44" s="128" t="s">
        <v>63</v>
      </c>
      <c r="D44" s="147">
        <v>25</v>
      </c>
      <c r="E44" s="128" t="s">
        <v>64</v>
      </c>
      <c r="F44" s="125">
        <v>1480</v>
      </c>
      <c r="G44" s="125">
        <f>(D44*F44)</f>
        <v>37000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 customHeight="1" x14ac:dyDescent="0.25">
      <c r="A45" s="8"/>
      <c r="B45" s="109" t="s">
        <v>65</v>
      </c>
      <c r="C45" s="128" t="s">
        <v>66</v>
      </c>
      <c r="D45" s="147">
        <v>25</v>
      </c>
      <c r="E45" s="128" t="s">
        <v>67</v>
      </c>
      <c r="F45" s="125">
        <v>1480</v>
      </c>
      <c r="G45" s="125">
        <f t="shared" ref="G45:G57" si="3">(D45*F45)</f>
        <v>37000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 customHeight="1" x14ac:dyDescent="0.25">
      <c r="A46" s="8"/>
      <c r="B46" s="109" t="s">
        <v>68</v>
      </c>
      <c r="C46" s="129" t="s">
        <v>69</v>
      </c>
      <c r="D46" s="129">
        <v>25</v>
      </c>
      <c r="E46" s="129" t="s">
        <v>67</v>
      </c>
      <c r="F46" s="125">
        <v>1480</v>
      </c>
      <c r="G46" s="125">
        <f t="shared" si="3"/>
        <v>37000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 customHeight="1" x14ac:dyDescent="0.25">
      <c r="A47" s="8"/>
      <c r="B47" s="109" t="s">
        <v>70</v>
      </c>
      <c r="C47" s="128" t="s">
        <v>71</v>
      </c>
      <c r="D47" s="147">
        <v>5</v>
      </c>
      <c r="E47" s="128" t="s">
        <v>72</v>
      </c>
      <c r="F47" s="125">
        <v>6800</v>
      </c>
      <c r="G47" s="125">
        <f t="shared" si="3"/>
        <v>34000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 customHeight="1" x14ac:dyDescent="0.25">
      <c r="A48" s="8"/>
      <c r="B48" s="36" t="s">
        <v>73</v>
      </c>
      <c r="C48" s="128"/>
      <c r="D48" s="147"/>
      <c r="E48" s="128"/>
      <c r="F48" s="125"/>
      <c r="G48" s="125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 customHeight="1" x14ac:dyDescent="0.25">
      <c r="A49" s="8"/>
      <c r="B49" s="109" t="s">
        <v>74</v>
      </c>
      <c r="C49" s="128" t="s">
        <v>71</v>
      </c>
      <c r="D49" s="147">
        <v>1</v>
      </c>
      <c r="E49" s="128" t="s">
        <v>75</v>
      </c>
      <c r="F49" s="125">
        <v>14000</v>
      </c>
      <c r="G49" s="125">
        <f t="shared" si="3"/>
        <v>14000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 customHeight="1" x14ac:dyDescent="0.25">
      <c r="A50" s="8"/>
      <c r="B50" s="36" t="s">
        <v>76</v>
      </c>
      <c r="C50" s="128"/>
      <c r="D50" s="147"/>
      <c r="E50" s="128"/>
      <c r="F50" s="125"/>
      <c r="G50" s="125">
        <f t="shared" si="3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 customHeight="1" x14ac:dyDescent="0.25">
      <c r="A51" s="8"/>
      <c r="B51" s="109" t="s">
        <v>77</v>
      </c>
      <c r="C51" s="128" t="s">
        <v>71</v>
      </c>
      <c r="D51" s="147">
        <v>0.5</v>
      </c>
      <c r="E51" s="128" t="s">
        <v>78</v>
      </c>
      <c r="F51" s="125">
        <v>68460</v>
      </c>
      <c r="G51" s="125">
        <f t="shared" si="3"/>
        <v>34230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 customHeight="1" x14ac:dyDescent="0.25">
      <c r="A52" s="8"/>
      <c r="B52" s="109" t="s">
        <v>79</v>
      </c>
      <c r="C52" s="128" t="s">
        <v>63</v>
      </c>
      <c r="D52" s="147">
        <v>2</v>
      </c>
      <c r="E52" s="128" t="s">
        <v>80</v>
      </c>
      <c r="F52" s="125">
        <v>35890</v>
      </c>
      <c r="G52" s="125">
        <f t="shared" si="3"/>
        <v>71780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 customHeight="1" x14ac:dyDescent="0.25">
      <c r="A53" s="8"/>
      <c r="B53" s="109" t="s">
        <v>81</v>
      </c>
      <c r="C53" s="128" t="s">
        <v>63</v>
      </c>
      <c r="D53" s="147">
        <v>1</v>
      </c>
      <c r="E53" s="128" t="s">
        <v>78</v>
      </c>
      <c r="F53" s="125">
        <v>109776</v>
      </c>
      <c r="G53" s="125">
        <f t="shared" si="3"/>
        <v>109776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 customHeight="1" x14ac:dyDescent="0.25">
      <c r="A54" s="8"/>
      <c r="B54" s="36" t="s">
        <v>82</v>
      </c>
      <c r="C54" s="128"/>
      <c r="D54" s="147"/>
      <c r="E54" s="128"/>
      <c r="F54" s="125"/>
      <c r="G54" s="125">
        <f t="shared" si="3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 customHeight="1" x14ac:dyDescent="0.25">
      <c r="A55" s="8"/>
      <c r="B55" s="109" t="s">
        <v>83</v>
      </c>
      <c r="C55" s="128" t="s">
        <v>71</v>
      </c>
      <c r="D55" s="147">
        <v>3</v>
      </c>
      <c r="E55" s="128" t="s">
        <v>72</v>
      </c>
      <c r="F55" s="125">
        <v>55511</v>
      </c>
      <c r="G55" s="125">
        <f t="shared" si="3"/>
        <v>166533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 customHeight="1" x14ac:dyDescent="0.25">
      <c r="A56" s="8"/>
      <c r="B56" s="36" t="s">
        <v>84</v>
      </c>
      <c r="C56" s="129"/>
      <c r="D56" s="129"/>
      <c r="E56" s="129"/>
      <c r="F56" s="125"/>
      <c r="G56" s="125">
        <f t="shared" si="3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 customHeight="1" x14ac:dyDescent="0.25">
      <c r="A57" s="8"/>
      <c r="B57" s="37" t="s">
        <v>85</v>
      </c>
      <c r="C57" s="148" t="s">
        <v>71</v>
      </c>
      <c r="D57" s="149">
        <v>1</v>
      </c>
      <c r="E57" s="148" t="s">
        <v>80</v>
      </c>
      <c r="F57" s="150">
        <v>58310</v>
      </c>
      <c r="G57" s="125">
        <f t="shared" si="3"/>
        <v>58310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3.5" customHeight="1" x14ac:dyDescent="0.25">
      <c r="A58" s="4"/>
      <c r="B58" s="38" t="s">
        <v>86</v>
      </c>
      <c r="C58" s="39"/>
      <c r="D58" s="39"/>
      <c r="E58" s="39"/>
      <c r="F58" s="40"/>
      <c r="G58" s="41">
        <f>SUM(G41:G57)</f>
        <v>5499629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" customHeight="1" x14ac:dyDescent="0.25">
      <c r="A59" s="2"/>
      <c r="B59" s="25"/>
      <c r="C59" s="26"/>
      <c r="D59" s="26"/>
      <c r="E59" s="42"/>
      <c r="F59" s="27"/>
      <c r="G59" s="2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" customHeight="1" x14ac:dyDescent="0.25">
      <c r="A60" s="4"/>
      <c r="B60" s="21" t="s">
        <v>87</v>
      </c>
      <c r="C60" s="22"/>
      <c r="D60" s="23"/>
      <c r="E60" s="23"/>
      <c r="F60" s="24"/>
      <c r="G60" s="2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24" customHeight="1" x14ac:dyDescent="0.25">
      <c r="A61" s="4"/>
      <c r="B61" s="66" t="s">
        <v>88</v>
      </c>
      <c r="C61" s="67" t="s">
        <v>57</v>
      </c>
      <c r="D61" s="67" t="s">
        <v>58</v>
      </c>
      <c r="E61" s="66" t="s">
        <v>28</v>
      </c>
      <c r="F61" s="67" t="s">
        <v>29</v>
      </c>
      <c r="G61" s="66" t="s">
        <v>30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 customHeight="1" x14ac:dyDescent="0.25">
      <c r="A62" s="46"/>
      <c r="B62" s="68" t="s">
        <v>89</v>
      </c>
      <c r="C62" s="69" t="s">
        <v>90</v>
      </c>
      <c r="D62" s="70">
        <v>11</v>
      </c>
      <c r="E62" s="71" t="s">
        <v>91</v>
      </c>
      <c r="F62" s="70">
        <v>249900</v>
      </c>
      <c r="G62" s="70">
        <f>(D62*F62)</f>
        <v>2748900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 customHeight="1" x14ac:dyDescent="0.25">
      <c r="A63" s="46"/>
      <c r="B63" s="68" t="s">
        <v>92</v>
      </c>
      <c r="C63" s="69" t="s">
        <v>93</v>
      </c>
      <c r="D63" s="70">
        <v>1600</v>
      </c>
      <c r="E63" s="71" t="s">
        <v>42</v>
      </c>
      <c r="F63" s="70">
        <v>200</v>
      </c>
      <c r="G63" s="70">
        <f t="shared" ref="G63:G64" si="4">(D63*F63)</f>
        <v>320000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 customHeight="1" x14ac:dyDescent="0.25">
      <c r="A64" s="46"/>
      <c r="B64" s="68" t="s">
        <v>94</v>
      </c>
      <c r="C64" s="69" t="s">
        <v>95</v>
      </c>
      <c r="D64" s="70">
        <v>1</v>
      </c>
      <c r="E64" s="71" t="s">
        <v>42</v>
      </c>
      <c r="F64" s="70">
        <v>800000</v>
      </c>
      <c r="G64" s="70">
        <f t="shared" si="4"/>
        <v>800000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3.5" customHeight="1" x14ac:dyDescent="0.25">
      <c r="A65" s="4"/>
      <c r="B65" s="62" t="s">
        <v>96</v>
      </c>
      <c r="C65" s="63"/>
      <c r="D65" s="63"/>
      <c r="E65" s="63"/>
      <c r="F65" s="64"/>
      <c r="G65" s="65">
        <f>SUM(G62:G64)</f>
        <v>3868900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" customHeight="1" x14ac:dyDescent="0.25">
      <c r="A66" s="2"/>
      <c r="B66" s="49"/>
      <c r="C66" s="49"/>
      <c r="D66" s="49"/>
      <c r="E66" s="49"/>
      <c r="F66" s="50"/>
      <c r="G66" s="5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" customHeight="1" x14ac:dyDescent="0.25">
      <c r="A67" s="46"/>
      <c r="B67" s="51" t="s">
        <v>97</v>
      </c>
      <c r="C67" s="52"/>
      <c r="D67" s="52"/>
      <c r="E67" s="52"/>
      <c r="F67" s="52"/>
      <c r="G67" s="53">
        <f>G28+G37+G58+G65</f>
        <v>11483529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" customHeight="1" x14ac:dyDescent="0.25">
      <c r="A68" s="46"/>
      <c r="B68" s="54" t="s">
        <v>98</v>
      </c>
      <c r="C68" s="44"/>
      <c r="D68" s="44"/>
      <c r="E68" s="44"/>
      <c r="F68" s="44"/>
      <c r="G68" s="55">
        <f>G67*0.05</f>
        <v>574176.45000000007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" customHeight="1" x14ac:dyDescent="0.25">
      <c r="A69" s="46"/>
      <c r="B69" s="56" t="s">
        <v>99</v>
      </c>
      <c r="C69" s="43"/>
      <c r="D69" s="43"/>
      <c r="E69" s="43"/>
      <c r="F69" s="43"/>
      <c r="G69" s="57">
        <f>G68+G67</f>
        <v>12057705.449999999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" customHeight="1" x14ac:dyDescent="0.25">
      <c r="A70" s="46"/>
      <c r="B70" s="54" t="s">
        <v>100</v>
      </c>
      <c r="C70" s="44"/>
      <c r="D70" s="44"/>
      <c r="E70" s="44"/>
      <c r="F70" s="44"/>
      <c r="G70" s="55">
        <f>G12</f>
        <v>24000000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" customHeight="1" x14ac:dyDescent="0.25">
      <c r="A71" s="46"/>
      <c r="B71" s="58" t="s">
        <v>101</v>
      </c>
      <c r="C71" s="59"/>
      <c r="D71" s="59"/>
      <c r="E71" s="59"/>
      <c r="F71" s="59"/>
      <c r="G71" s="110">
        <f>G70-G69</f>
        <v>11942294.550000001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" customHeight="1" x14ac:dyDescent="0.25">
      <c r="A72" s="46"/>
      <c r="B72" s="47" t="s">
        <v>102</v>
      </c>
      <c r="C72" s="48"/>
      <c r="D72" s="48"/>
      <c r="E72" s="48"/>
      <c r="F72" s="48"/>
      <c r="G72" s="45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 customHeight="1" x14ac:dyDescent="0.25">
      <c r="A73" s="46"/>
      <c r="B73" s="60"/>
      <c r="C73" s="48"/>
      <c r="D73" s="48"/>
      <c r="E73" s="48"/>
      <c r="F73" s="48"/>
      <c r="G73" s="45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5" spans="1:255" ht="11.25" customHeight="1" thickBot="1" x14ac:dyDescent="0.3"/>
    <row r="76" spans="1:255" ht="11.25" customHeight="1" x14ac:dyDescent="0.25">
      <c r="B76" s="72" t="s">
        <v>103</v>
      </c>
      <c r="C76" s="73"/>
      <c r="D76" s="73"/>
      <c r="E76" s="73"/>
      <c r="F76" s="74"/>
      <c r="G76" s="45"/>
    </row>
    <row r="77" spans="1:255" ht="11.25" customHeight="1" x14ac:dyDescent="0.25">
      <c r="B77" s="75" t="s">
        <v>104</v>
      </c>
      <c r="C77" s="76"/>
      <c r="D77" s="76"/>
      <c r="E77" s="76"/>
      <c r="F77" s="77"/>
      <c r="G77" s="45"/>
    </row>
    <row r="78" spans="1:255" ht="11.25" customHeight="1" x14ac:dyDescent="0.25">
      <c r="B78" s="75" t="s">
        <v>105</v>
      </c>
      <c r="C78" s="76"/>
      <c r="D78" s="76"/>
      <c r="E78" s="76"/>
      <c r="F78" s="77"/>
      <c r="G78" s="45"/>
    </row>
    <row r="79" spans="1:255" ht="11.25" customHeight="1" x14ac:dyDescent="0.25">
      <c r="B79" s="75" t="s">
        <v>106</v>
      </c>
      <c r="C79" s="76"/>
      <c r="D79" s="76"/>
      <c r="E79" s="76"/>
      <c r="F79" s="77"/>
      <c r="G79" s="45"/>
    </row>
    <row r="80" spans="1:255" ht="11.25" customHeight="1" x14ac:dyDescent="0.25">
      <c r="B80" s="75" t="s">
        <v>107</v>
      </c>
      <c r="C80" s="76"/>
      <c r="D80" s="76"/>
      <c r="E80" s="76"/>
      <c r="F80" s="77"/>
      <c r="G80" s="45"/>
    </row>
    <row r="81" spans="2:7" ht="11.25" customHeight="1" x14ac:dyDescent="0.25">
      <c r="B81" s="75" t="s">
        <v>108</v>
      </c>
      <c r="C81" s="76"/>
      <c r="D81" s="76"/>
      <c r="E81" s="76"/>
      <c r="F81" s="77"/>
      <c r="G81" s="45"/>
    </row>
    <row r="82" spans="2:7" ht="11.25" customHeight="1" thickBot="1" x14ac:dyDescent="0.3">
      <c r="B82" s="78" t="s">
        <v>109</v>
      </c>
      <c r="C82" s="79"/>
      <c r="D82" s="79"/>
      <c r="E82" s="79"/>
      <c r="F82" s="80"/>
      <c r="G82" s="45"/>
    </row>
    <row r="83" spans="2:7" ht="11.25" customHeight="1" x14ac:dyDescent="0.25">
      <c r="B83" s="81"/>
      <c r="C83" s="76"/>
      <c r="D83" s="76"/>
      <c r="E83" s="76"/>
      <c r="F83" s="76"/>
      <c r="G83" s="45"/>
    </row>
    <row r="84" spans="2:7" ht="11.25" customHeight="1" thickBot="1" x14ac:dyDescent="0.3">
      <c r="B84" s="138" t="s">
        <v>110</v>
      </c>
      <c r="C84" s="139"/>
      <c r="D84" s="82"/>
      <c r="E84" s="83"/>
      <c r="F84" s="83"/>
      <c r="G84" s="45"/>
    </row>
    <row r="85" spans="2:7" ht="11.25" customHeight="1" x14ac:dyDescent="0.25">
      <c r="B85" s="84" t="s">
        <v>88</v>
      </c>
      <c r="C85" s="85" t="s">
        <v>111</v>
      </c>
      <c r="D85" s="86" t="s">
        <v>112</v>
      </c>
      <c r="E85" s="83"/>
      <c r="F85" s="83"/>
      <c r="G85" s="45"/>
    </row>
    <row r="86" spans="2:7" ht="11.25" customHeight="1" x14ac:dyDescent="0.25">
      <c r="B86" s="87" t="s">
        <v>113</v>
      </c>
      <c r="C86" s="88">
        <f>G28</f>
        <v>1850000</v>
      </c>
      <c r="D86" s="89">
        <f>(C86/C92)</f>
        <v>0.15342885988312147</v>
      </c>
      <c r="E86" s="83"/>
      <c r="F86" s="83"/>
      <c r="G86" s="45"/>
    </row>
    <row r="87" spans="2:7" ht="11.25" customHeight="1" x14ac:dyDescent="0.25">
      <c r="B87" s="87" t="s">
        <v>114</v>
      </c>
      <c r="C87" s="90">
        <v>0</v>
      </c>
      <c r="D87" s="89">
        <v>0</v>
      </c>
      <c r="E87" s="83"/>
      <c r="F87" s="83"/>
      <c r="G87" s="45"/>
    </row>
    <row r="88" spans="2:7" ht="11.25" customHeight="1" x14ac:dyDescent="0.25">
      <c r="B88" s="87" t="s">
        <v>115</v>
      </c>
      <c r="C88" s="88">
        <f>G37</f>
        <v>265000</v>
      </c>
      <c r="D88" s="89">
        <f>(C88/C92)</f>
        <v>2.1977647496771453E-2</v>
      </c>
      <c r="E88" s="83"/>
      <c r="F88" s="83"/>
      <c r="G88" s="45"/>
    </row>
    <row r="89" spans="2:7" ht="11.25" customHeight="1" x14ac:dyDescent="0.25">
      <c r="B89" s="87" t="s">
        <v>56</v>
      </c>
      <c r="C89" s="88">
        <f>G58</f>
        <v>5499629</v>
      </c>
      <c r="D89" s="89">
        <f>(C89/C92)</f>
        <v>0.45610908500008185</v>
      </c>
      <c r="E89" s="83"/>
      <c r="F89" s="83"/>
      <c r="G89" s="45"/>
    </row>
    <row r="90" spans="2:7" ht="11.25" customHeight="1" x14ac:dyDescent="0.25">
      <c r="B90" s="87" t="s">
        <v>116</v>
      </c>
      <c r="C90" s="91">
        <f>G65</f>
        <v>3868900</v>
      </c>
      <c r="D90" s="89">
        <f>(C90/C92)</f>
        <v>0.32086536000097765</v>
      </c>
      <c r="E90" s="92"/>
      <c r="F90" s="92"/>
      <c r="G90" s="45"/>
    </row>
    <row r="91" spans="2:7" ht="11.25" customHeight="1" x14ac:dyDescent="0.25">
      <c r="B91" s="87" t="s">
        <v>117</v>
      </c>
      <c r="C91" s="91">
        <f>G68</f>
        <v>574176.45000000007</v>
      </c>
      <c r="D91" s="89">
        <f>(C91/C92)</f>
        <v>4.761904761904763E-2</v>
      </c>
      <c r="E91" s="92"/>
      <c r="F91" s="92"/>
      <c r="G91" s="45"/>
    </row>
    <row r="92" spans="2:7" ht="11.25" customHeight="1" thickBot="1" x14ac:dyDescent="0.3">
      <c r="B92" s="93" t="s">
        <v>118</v>
      </c>
      <c r="C92" s="94">
        <f>SUM(C86:C91)</f>
        <v>12057705.449999999</v>
      </c>
      <c r="D92" s="95">
        <f>SUM(D86:D91)</f>
        <v>1</v>
      </c>
      <c r="E92" s="92"/>
      <c r="F92" s="92"/>
      <c r="G92" s="45"/>
    </row>
    <row r="93" spans="2:7" ht="11.25" customHeight="1" x14ac:dyDescent="0.25">
      <c r="B93" s="60"/>
      <c r="C93" s="48"/>
      <c r="D93" s="48"/>
      <c r="E93" s="48"/>
      <c r="F93" s="48"/>
      <c r="G93" s="45"/>
    </row>
    <row r="94" spans="2:7" ht="11.25" customHeight="1" x14ac:dyDescent="0.25">
      <c r="B94" s="96"/>
      <c r="C94" s="48"/>
      <c r="D94" s="48"/>
      <c r="E94" s="48"/>
      <c r="F94" s="48"/>
      <c r="G94" s="45"/>
    </row>
    <row r="95" spans="2:7" ht="11.25" customHeight="1" thickBot="1" x14ac:dyDescent="0.3">
      <c r="B95" s="97"/>
      <c r="C95" s="98" t="s">
        <v>119</v>
      </c>
      <c r="D95" s="99"/>
      <c r="E95" s="100"/>
      <c r="F95" s="101"/>
      <c r="G95" s="45"/>
    </row>
    <row r="96" spans="2:7" ht="11.25" customHeight="1" x14ac:dyDescent="0.25">
      <c r="B96" s="102" t="s">
        <v>120</v>
      </c>
      <c r="C96" s="132">
        <v>16000</v>
      </c>
      <c r="D96" s="132">
        <v>30000</v>
      </c>
      <c r="E96" s="133">
        <v>40000</v>
      </c>
      <c r="F96" s="103"/>
      <c r="G96" s="104"/>
    </row>
    <row r="97" spans="2:7" ht="11.25" customHeight="1" thickBot="1" x14ac:dyDescent="0.3">
      <c r="B97" s="93" t="s">
        <v>121</v>
      </c>
      <c r="C97" s="94">
        <f>(C92/C96)</f>
        <v>753.60659062499997</v>
      </c>
      <c r="D97" s="94">
        <f>(C92/D96)</f>
        <v>401.92351499999995</v>
      </c>
      <c r="E97" s="105">
        <f>(C92/E96)</f>
        <v>301.44263624999996</v>
      </c>
      <c r="F97" s="103"/>
      <c r="G97" s="104"/>
    </row>
    <row r="98" spans="2:7" ht="11.25" customHeight="1" x14ac:dyDescent="0.25">
      <c r="B98" s="106" t="s">
        <v>122</v>
      </c>
      <c r="C98" s="76"/>
      <c r="D98" s="76"/>
      <c r="E98" s="76"/>
      <c r="F98" s="76"/>
      <c r="G98" s="76"/>
    </row>
  </sheetData>
  <mergeCells count="8">
    <mergeCell ref="E9:F9"/>
    <mergeCell ref="E14:F14"/>
    <mergeCell ref="B84:C8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2021-04-05T16:10:10Z</dcterms:modified>
  <cp:category/>
  <cp:contentStatus/>
</cp:coreProperties>
</file>