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90" windowHeight="7155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D75" i="1" l="1"/>
  <c r="E86" i="1"/>
  <c r="D86" i="1"/>
  <c r="C86" i="1"/>
  <c r="D77" i="1"/>
  <c r="D78" i="1"/>
  <c r="D79" i="1"/>
  <c r="D80" i="1"/>
  <c r="D81" i="1" l="1"/>
  <c r="G53" i="1"/>
  <c r="G33" i="1"/>
  <c r="G41" i="1"/>
  <c r="G42" i="1"/>
  <c r="G43" i="1"/>
  <c r="G45" i="1"/>
  <c r="G47" i="1"/>
  <c r="G23" i="1" l="1"/>
  <c r="G24" i="1"/>
  <c r="G25" i="1"/>
  <c r="G26" i="1"/>
  <c r="G52" i="1" l="1"/>
  <c r="G54" i="1" s="1"/>
  <c r="G40" i="1"/>
  <c r="G34" i="1"/>
  <c r="G32" i="1"/>
  <c r="G27" i="1"/>
  <c r="G22" i="1"/>
  <c r="G21" i="1"/>
  <c r="G12" i="1"/>
  <c r="G59" i="1" s="1"/>
  <c r="G28" i="1" l="1"/>
  <c r="G48" i="1"/>
  <c r="G35" i="1"/>
  <c r="G56" i="1" l="1"/>
  <c r="G57" i="1" l="1"/>
  <c r="G58" i="1" s="1"/>
  <c r="G60" i="1" s="1"/>
</calcChain>
</file>

<file path=xl/sharedStrings.xml><?xml version="1.0" encoding="utf-8"?>
<sst xmlns="http://schemas.openxmlformats.org/spreadsheetml/2006/main" count="142" uniqueCount="113">
  <si>
    <t>RUBRO O CULTIVO</t>
  </si>
  <si>
    <t>RENDIMIENTO (kg/Há.)</t>
  </si>
  <si>
    <t>VARIEDAD</t>
  </si>
  <si>
    <t>FECHA ESTIMADA  PRECIO VENTA</t>
  </si>
  <si>
    <t>abril de 2021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</si>
  <si>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</si>
  <si>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</si>
  <si>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</si>
  <si>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</si>
  <si>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</si>
  <si>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</si>
  <si>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</si>
  <si>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venta fresco-feria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</si>
  <si>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</si>
  <si>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</si>
  <si>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</si>
  <si>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</si>
  <si>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</si>
  <si>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</si>
  <si>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</si>
  <si>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</si>
  <si>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</si>
  <si>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</si>
  <si>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</si>
  <si>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</si>
  <si>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</si>
  <si>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Encalado</t>
  </si>
  <si>
    <t>JH</t>
  </si>
  <si>
    <t>mayo-junio</t>
  </si>
  <si>
    <t>Fertilizacion NPK</t>
  </si>
  <si>
    <t xml:space="preserve">Septiembre-Octubre </t>
  </si>
  <si>
    <t>Control de malezas</t>
  </si>
  <si>
    <t>Instalacion y riego</t>
  </si>
  <si>
    <t>noviembre-marzo</t>
  </si>
  <si>
    <t>Cosecha</t>
  </si>
  <si>
    <t>febrero-abril</t>
  </si>
  <si>
    <t>Control de plagas y monitoreo</t>
  </si>
  <si>
    <t>mayo-agosto</t>
  </si>
  <si>
    <t>Labores de poda</t>
  </si>
  <si>
    <t>junio-julio</t>
  </si>
  <si>
    <t>Subtotal Jornadas Hombre</t>
  </si>
  <si>
    <t>MAQUINARIA</t>
  </si>
  <si>
    <t>Preparacion suelo y mulch</t>
  </si>
  <si>
    <t>JM</t>
  </si>
  <si>
    <t>Mayo</t>
  </si>
  <si>
    <t>Labores de suelo entre hileras</t>
  </si>
  <si>
    <t>Mayo-Junio</t>
  </si>
  <si>
    <t>Labores para poda</t>
  </si>
  <si>
    <t>Subtotal Costo Maquinaria</t>
  </si>
  <si>
    <t>INSUMOS</t>
  </si>
  <si>
    <t>Insumos</t>
  </si>
  <si>
    <t>Unidad (Kg/l/u)</t>
  </si>
  <si>
    <t>Cantidad (Kg/l/u)</t>
  </si>
  <si>
    <t>FERTILIZANTES</t>
  </si>
  <si>
    <t>Cal agricola</t>
  </si>
  <si>
    <t>Kg</t>
  </si>
  <si>
    <t>Mayo-junio</t>
  </si>
  <si>
    <t>Fosforo</t>
  </si>
  <si>
    <t>kg</t>
  </si>
  <si>
    <t>Octubre-Noviembre</t>
  </si>
  <si>
    <t>Potasio</t>
  </si>
  <si>
    <t>KG</t>
  </si>
  <si>
    <t>Nitrogeno</t>
  </si>
  <si>
    <t>Herbicidas</t>
  </si>
  <si>
    <t>Paraquat</t>
  </si>
  <si>
    <t>Lt.</t>
  </si>
  <si>
    <t>INSECTICIDAS</t>
  </si>
  <si>
    <t>Hep</t>
  </si>
  <si>
    <t>sobre</t>
  </si>
  <si>
    <t>Subtotal Insumos</t>
  </si>
  <si>
    <t>OTROS</t>
  </si>
  <si>
    <t>Item</t>
  </si>
  <si>
    <t>Combustibles</t>
  </si>
  <si>
    <t>lt</t>
  </si>
  <si>
    <t>Mulch plastico</t>
  </si>
  <si>
    <t>rollos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</si>
  <si>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</si>
  <si>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</si>
  <si>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</si>
  <si>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</si>
  <si>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</si>
  <si>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</si>
  <si>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</si>
  <si>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</si>
  <si>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</si>
  <si>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</si>
  <si>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</si>
  <si>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</si>
  <si>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</si>
  <si>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</si>
  <si>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</si>
  <si>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</si>
  <si>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</si>
  <si>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</si>
  <si>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</si>
  <si>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</si>
  <si>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</si>
  <si>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</si>
  <si>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</si>
  <si>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(kg/hà)</t>
  </si>
  <si>
    <t>Costo unitario ($/kg) (*)</t>
  </si>
  <si>
    <t>(*): Este valor representa el valor mìnimo de venta del producto</t>
  </si>
  <si>
    <t>Albion</t>
  </si>
  <si>
    <t>Imperial</t>
  </si>
  <si>
    <t>Araucania</t>
  </si>
  <si>
    <t>Junio</t>
  </si>
  <si>
    <t>Cholchol</t>
  </si>
  <si>
    <t>Septiembre-octubre</t>
  </si>
  <si>
    <t>Septiembre</t>
  </si>
  <si>
    <t>Septiembre -abril</t>
  </si>
  <si>
    <t>Mayo-julio</t>
  </si>
  <si>
    <t>ESCENARIOS COSTO UNITARIO  ($/kilo)</t>
  </si>
  <si>
    <t>Frutilla año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</si>
</sst>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</font>
    <font>
      <sz val="9"/>
      <color indexed="8"/>
      <name val="Calibri"/>
    </font>
    <font>
      <sz val="9"/>
      <color indexed="9"/>
      <name val="Calibri"/>
    </font>
    <font>
      <b/>
      <i/>
      <sz val="9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165" fontId="1" fillId="2" borderId="20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5" fillId="2" borderId="33" xfId="0" applyNumberFormat="1" applyFont="1" applyFill="1" applyBorder="1" applyAlignment="1">
      <alignment vertical="center"/>
    </xf>
    <xf numFmtId="0" fontId="7" fillId="2" borderId="34" xfId="0" applyFont="1" applyFill="1" applyBorder="1" applyAlignment="1"/>
    <xf numFmtId="0" fontId="7" fillId="2" borderId="35" xfId="0" applyFont="1" applyFill="1" applyBorder="1" applyAlignment="1"/>
    <xf numFmtId="49" fontId="7" fillId="2" borderId="36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7" fillId="2" borderId="37" xfId="0" applyFont="1" applyFill="1" applyBorder="1" applyAlignment="1"/>
    <xf numFmtId="49" fontId="7" fillId="2" borderId="38" xfId="0" applyNumberFormat="1" applyFont="1" applyFill="1" applyBorder="1" applyAlignment="1">
      <alignment vertical="center"/>
    </xf>
    <xf numFmtId="0" fontId="7" fillId="2" borderId="39" xfId="0" applyFont="1" applyFill="1" applyBorder="1" applyAlignment="1"/>
    <xf numFmtId="0" fontId="7" fillId="2" borderId="40" xfId="0" applyFont="1" applyFill="1" applyBorder="1" applyAlignment="1"/>
    <xf numFmtId="0" fontId="7" fillId="2" borderId="20" xfId="0" applyFont="1" applyFill="1" applyBorder="1" applyAlignment="1">
      <alignment vertical="center"/>
    </xf>
    <xf numFmtId="0" fontId="7" fillId="6" borderId="43" xfId="0" applyFont="1" applyFill="1" applyBorder="1" applyAlignment="1"/>
    <xf numFmtId="0" fontId="7" fillId="7" borderId="20" xfId="0" applyFont="1" applyFill="1" applyBorder="1" applyAlignment="1"/>
    <xf numFmtId="49" fontId="5" fillId="8" borderId="44" xfId="0" applyNumberFormat="1" applyFont="1" applyFill="1" applyBorder="1" applyAlignment="1">
      <alignment vertical="center"/>
    </xf>
    <xf numFmtId="49" fontId="5" fillId="8" borderId="45" xfId="0" applyNumberFormat="1" applyFont="1" applyFill="1" applyBorder="1" applyAlignment="1">
      <alignment vertical="center"/>
    </xf>
    <xf numFmtId="49" fontId="7" fillId="8" borderId="46" xfId="0" applyNumberFormat="1" applyFont="1" applyFill="1" applyBorder="1" applyAlignment="1"/>
    <xf numFmtId="49" fontId="5" fillId="2" borderId="47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7" fillId="2" borderId="48" xfId="0" applyNumberFormat="1" applyFont="1" applyFill="1" applyBorder="1" applyAlignment="1"/>
    <xf numFmtId="0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5" fillId="8" borderId="49" xfId="0" applyNumberFormat="1" applyFont="1" applyFill="1" applyBorder="1" applyAlignment="1">
      <alignment vertical="center"/>
    </xf>
    <xf numFmtId="166" fontId="5" fillId="8" borderId="50" xfId="0" applyNumberFormat="1" applyFont="1" applyFill="1" applyBorder="1" applyAlignment="1">
      <alignment vertical="center"/>
    </xf>
    <xf numFmtId="9" fontId="5" fillId="8" borderId="51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6" borderId="52" xfId="0" applyFont="1" applyFill="1" applyBorder="1" applyAlignment="1">
      <alignment vertical="center"/>
    </xf>
    <xf numFmtId="49" fontId="8" fillId="6" borderId="20" xfId="0" applyNumberFormat="1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7" borderId="52" xfId="0" applyFont="1" applyFill="1" applyBorder="1" applyAlignment="1">
      <alignment vertical="center"/>
    </xf>
    <xf numFmtId="49" fontId="5" fillId="8" borderId="54" xfId="0" applyNumberFormat="1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166" fontId="5" fillId="8" borderId="51" xfId="0" applyNumberFormat="1" applyFont="1" applyFill="1" applyBorder="1" applyAlignment="1">
      <alignment vertical="center"/>
    </xf>
    <xf numFmtId="49" fontId="7" fillId="2" borderId="20" xfId="0" applyNumberFormat="1" applyFont="1" applyFill="1" applyBorder="1" applyAlignment="1">
      <alignment vertical="center"/>
    </xf>
    <xf numFmtId="3" fontId="0" fillId="0" borderId="0" xfId="0" applyNumberFormat="1" applyFont="1" applyAlignment="1"/>
    <xf numFmtId="165" fontId="0" fillId="0" borderId="0" xfId="0" applyNumberFormat="1" applyFont="1" applyAlignment="1"/>
    <xf numFmtId="0" fontId="12" fillId="2" borderId="12" xfId="0" applyFont="1" applyFill="1" applyBorder="1" applyAlignment="1">
      <alignment horizontal="left"/>
    </xf>
    <xf numFmtId="49" fontId="11" fillId="3" borderId="5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left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/>
    </xf>
    <xf numFmtId="3" fontId="12" fillId="2" borderId="6" xfId="0" applyNumberFormat="1" applyFont="1" applyFill="1" applyBorder="1" applyAlignment="1">
      <alignment horizontal="left" wrapText="1"/>
    </xf>
    <xf numFmtId="14" fontId="12" fillId="2" borderId="6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 wrapText="1"/>
    </xf>
    <xf numFmtId="14" fontId="12" fillId="2" borderId="9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/>
    </xf>
    <xf numFmtId="49" fontId="11" fillId="5" borderId="13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9" fontId="11" fillId="3" borderId="6" xfId="0" applyNumberFormat="1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left" wrapText="1"/>
    </xf>
    <xf numFmtId="49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3" fontId="13" fillId="3" borderId="6" xfId="0" applyNumberFormat="1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left"/>
    </xf>
    <xf numFmtId="49" fontId="11" fillId="5" borderId="15" xfId="0" applyNumberFormat="1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left" vertical="center"/>
    </xf>
    <xf numFmtId="49" fontId="11" fillId="3" borderId="13" xfId="0" applyNumberFormat="1" applyFont="1" applyFill="1" applyBorder="1" applyAlignment="1">
      <alignment horizontal="left" vertical="center" wrapText="1"/>
    </xf>
    <xf numFmtId="49" fontId="13" fillId="3" borderId="15" xfId="0" applyNumberFormat="1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3" fontId="12" fillId="2" borderId="18" xfId="0" applyNumberFormat="1" applyFont="1" applyFill="1" applyBorder="1" applyAlignment="1">
      <alignment horizontal="left"/>
    </xf>
    <xf numFmtId="49" fontId="15" fillId="2" borderId="6" xfId="0" applyNumberFormat="1" applyFont="1" applyFill="1" applyBorder="1" applyAlignment="1">
      <alignment horizontal="left"/>
    </xf>
    <xf numFmtId="0" fontId="12" fillId="2" borderId="6" xfId="0" applyNumberFormat="1" applyFont="1" applyFill="1" applyBorder="1" applyAlignment="1">
      <alignment horizontal="left"/>
    </xf>
    <xf numFmtId="49" fontId="12" fillId="2" borderId="19" xfId="0" applyNumberFormat="1" applyFont="1" applyFill="1" applyBorder="1" applyAlignment="1">
      <alignment horizontal="left"/>
    </xf>
    <xf numFmtId="0" fontId="12" fillId="2" borderId="19" xfId="0" applyNumberFormat="1" applyFont="1" applyFill="1" applyBorder="1" applyAlignment="1">
      <alignment horizontal="left"/>
    </xf>
    <xf numFmtId="3" fontId="12" fillId="2" borderId="19" xfId="0" applyNumberFormat="1" applyFont="1" applyFill="1" applyBorder="1" applyAlignment="1">
      <alignment horizontal="left"/>
    </xf>
    <xf numFmtId="49" fontId="11" fillId="3" borderId="30" xfId="0" applyNumberFormat="1" applyFont="1" applyFill="1" applyBorder="1" applyAlignment="1">
      <alignment horizontal="left" vertical="center"/>
    </xf>
    <xf numFmtId="49" fontId="11" fillId="3" borderId="30" xfId="0" applyNumberFormat="1" applyFont="1" applyFill="1" applyBorder="1" applyAlignment="1">
      <alignment horizontal="left" vertical="center" wrapText="1"/>
    </xf>
    <xf numFmtId="49" fontId="12" fillId="2" borderId="32" xfId="0" applyNumberFormat="1" applyFont="1" applyFill="1" applyBorder="1" applyAlignment="1">
      <alignment horizontal="left" wrapText="1"/>
    </xf>
    <xf numFmtId="49" fontId="12" fillId="2" borderId="32" xfId="0" applyNumberFormat="1" applyFont="1" applyFill="1" applyBorder="1" applyAlignment="1">
      <alignment horizontal="left"/>
    </xf>
    <xf numFmtId="3" fontId="12" fillId="2" borderId="32" xfId="0" applyNumberFormat="1" applyFont="1" applyFill="1" applyBorder="1" applyAlignment="1">
      <alignment horizontal="left"/>
    </xf>
    <xf numFmtId="164" fontId="12" fillId="2" borderId="32" xfId="0" applyNumberFormat="1" applyFont="1" applyFill="1" applyBorder="1" applyAlignment="1">
      <alignment horizontal="left"/>
    </xf>
    <xf numFmtId="49" fontId="13" fillId="3" borderId="31" xfId="0" applyNumberFormat="1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3" fontId="13" fillId="3" borderId="31" xfId="0" applyNumberFormat="1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/>
    </xf>
    <xf numFmtId="3" fontId="12" fillId="2" borderId="22" xfId="0" applyNumberFormat="1" applyFont="1" applyFill="1" applyBorder="1" applyAlignment="1">
      <alignment horizontal="left"/>
    </xf>
    <xf numFmtId="49" fontId="11" fillId="5" borderId="23" xfId="0" applyNumberFormat="1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left" vertical="center"/>
    </xf>
    <xf numFmtId="165" fontId="11" fillId="5" borderId="25" xfId="0" applyNumberFormat="1" applyFont="1" applyFill="1" applyBorder="1" applyAlignment="1">
      <alignment horizontal="left" vertical="center"/>
    </xf>
    <xf numFmtId="49" fontId="11" fillId="3" borderId="26" xfId="0" applyNumberFormat="1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165" fontId="11" fillId="3" borderId="27" xfId="0" applyNumberFormat="1" applyFont="1" applyFill="1" applyBorder="1" applyAlignment="1">
      <alignment horizontal="left" vertical="center"/>
    </xf>
    <xf numFmtId="49" fontId="11" fillId="5" borderId="26" xfId="0" applyNumberFormat="1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165" fontId="11" fillId="5" borderId="27" xfId="0" applyNumberFormat="1" applyFont="1" applyFill="1" applyBorder="1" applyAlignment="1">
      <alignment horizontal="left" vertical="center"/>
    </xf>
    <xf numFmtId="49" fontId="11" fillId="5" borderId="28" xfId="0" applyNumberFormat="1" applyFont="1" applyFill="1" applyBorder="1" applyAlignment="1">
      <alignment horizontal="left" vertical="center"/>
    </xf>
    <xf numFmtId="0" fontId="11" fillId="5" borderId="29" xfId="0" applyFont="1" applyFill="1" applyBorder="1" applyAlignment="1">
      <alignment horizontal="left" vertical="center"/>
    </xf>
    <xf numFmtId="165" fontId="11" fillId="5" borderId="29" xfId="0" applyNumberFormat="1" applyFont="1" applyFill="1" applyBorder="1" applyAlignment="1">
      <alignment horizontal="left" vertical="center"/>
    </xf>
    <xf numFmtId="3" fontId="5" fillId="8" borderId="55" xfId="0" applyNumberFormat="1" applyFont="1" applyFill="1" applyBorder="1" applyAlignment="1">
      <alignment vertical="center"/>
    </xf>
    <xf numFmtId="3" fontId="5" fillId="8" borderId="56" xfId="0" applyNumberFormat="1" applyFont="1" applyFill="1" applyBorder="1" applyAlignment="1">
      <alignment vertical="center"/>
    </xf>
    <xf numFmtId="49" fontId="13" fillId="3" borderId="6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49" fontId="12" fillId="2" borderId="6" xfId="0" applyNumberFormat="1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49" fontId="8" fillId="6" borderId="41" xfId="0" applyNumberFormat="1" applyFont="1" applyFill="1" applyBorder="1" applyAlignment="1">
      <alignment vertical="center"/>
    </xf>
    <xf numFmtId="0" fontId="5" fillId="6" borderId="42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49" fontId="14" fillId="3" borderId="6" xfId="0" applyNumberFormat="1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266700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48" workbookViewId="0">
      <selection activeCell="H83" sqref="H8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28515625" style="1" customWidth="1"/>
    <col min="3" max="3" width="19.42578125" style="1" customWidth="1"/>
    <col min="4" max="4" width="9.42578125" style="1" customWidth="1"/>
    <col min="5" max="5" width="18.5703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1" t="s">
        <v>0</v>
      </c>
      <c r="C9" s="52" t="s">
        <v>112</v>
      </c>
      <c r="D9" s="53"/>
      <c r="E9" s="117" t="s">
        <v>1</v>
      </c>
      <c r="F9" s="118"/>
      <c r="G9" s="54">
        <v>12000</v>
      </c>
    </row>
    <row r="10" spans="1:7" ht="38.25" customHeight="1" x14ac:dyDescent="0.25">
      <c r="A10" s="5"/>
      <c r="B10" s="55" t="s">
        <v>2</v>
      </c>
      <c r="C10" s="56" t="s">
        <v>102</v>
      </c>
      <c r="D10" s="53"/>
      <c r="E10" s="119" t="s">
        <v>3</v>
      </c>
      <c r="F10" s="120"/>
      <c r="G10" s="52" t="s">
        <v>4</v>
      </c>
    </row>
    <row r="11" spans="1:7" ht="18" customHeight="1" x14ac:dyDescent="0.25">
      <c r="A11" s="5"/>
      <c r="B11" s="55" t="s">
        <v>5</v>
      </c>
      <c r="C11" s="52" t="s">
        <v>6</v>
      </c>
      <c r="D11" s="53"/>
      <c r="E11" s="119" t="s">
        <v>7</v>
      </c>
      <c r="F11" s="120"/>
      <c r="G11" s="54">
        <v>700</v>
      </c>
    </row>
    <row r="12" spans="1:7" ht="11.25" customHeight="1" x14ac:dyDescent="0.25">
      <c r="A12" s="5"/>
      <c r="B12" s="55" t="s">
        <v>8</v>
      </c>
      <c r="C12" s="57" t="s">
        <v>104</v>
      </c>
      <c r="D12" s="53"/>
      <c r="E12" s="52" t="s">
        <v>9</v>
      </c>
      <c r="F12" s="58"/>
      <c r="G12" s="59">
        <f>(G9*G11)</f>
        <v>8400000</v>
      </c>
    </row>
    <row r="13" spans="1:7" ht="11.25" customHeight="1" x14ac:dyDescent="0.25">
      <c r="A13" s="5"/>
      <c r="B13" s="55" t="s">
        <v>10</v>
      </c>
      <c r="C13" s="52" t="s">
        <v>103</v>
      </c>
      <c r="D13" s="53"/>
      <c r="E13" s="119" t="s">
        <v>11</v>
      </c>
      <c r="F13" s="120"/>
      <c r="G13" s="52" t="s">
        <v>12</v>
      </c>
    </row>
    <row r="14" spans="1:7" ht="13.5" customHeight="1" x14ac:dyDescent="0.25">
      <c r="A14" s="5"/>
      <c r="B14" s="55" t="s">
        <v>13</v>
      </c>
      <c r="C14" s="52" t="s">
        <v>106</v>
      </c>
      <c r="D14" s="53"/>
      <c r="E14" s="119" t="s">
        <v>14</v>
      </c>
      <c r="F14" s="120"/>
      <c r="G14" s="52" t="s">
        <v>4</v>
      </c>
    </row>
    <row r="15" spans="1:7" ht="25.5" customHeight="1" x14ac:dyDescent="0.25">
      <c r="A15" s="5"/>
      <c r="B15" s="55" t="s">
        <v>15</v>
      </c>
      <c r="C15" s="60">
        <v>44136</v>
      </c>
      <c r="D15" s="53"/>
      <c r="E15" s="123" t="s">
        <v>16</v>
      </c>
      <c r="F15" s="124"/>
      <c r="G15" s="57" t="s">
        <v>17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7" ht="12" customHeight="1" x14ac:dyDescent="0.25">
      <c r="A17" s="6"/>
      <c r="B17" s="125" t="s">
        <v>18</v>
      </c>
      <c r="C17" s="126"/>
      <c r="D17" s="126"/>
      <c r="E17" s="126"/>
      <c r="F17" s="126"/>
      <c r="G17" s="126"/>
    </row>
    <row r="18" spans="1:7" ht="12" customHeight="1" x14ac:dyDescent="0.25">
      <c r="A18" s="2"/>
      <c r="B18" s="66"/>
      <c r="C18" s="50"/>
      <c r="D18" s="50"/>
      <c r="E18" s="50"/>
      <c r="F18" s="50"/>
      <c r="G18" s="50"/>
    </row>
    <row r="19" spans="1:7" ht="12" customHeight="1" x14ac:dyDescent="0.25">
      <c r="A19" s="5"/>
      <c r="B19" s="67" t="s">
        <v>19</v>
      </c>
      <c r="C19" s="68"/>
      <c r="D19" s="69"/>
      <c r="E19" s="69"/>
      <c r="F19" s="69"/>
      <c r="G19" s="69"/>
    </row>
    <row r="20" spans="1:7" ht="24" customHeight="1" x14ac:dyDescent="0.25">
      <c r="A20" s="6"/>
      <c r="B20" s="70" t="s">
        <v>20</v>
      </c>
      <c r="C20" s="70" t="s">
        <v>21</v>
      </c>
      <c r="D20" s="70" t="s">
        <v>22</v>
      </c>
      <c r="E20" s="70" t="s">
        <v>23</v>
      </c>
      <c r="F20" s="70" t="s">
        <v>24</v>
      </c>
      <c r="G20" s="70" t="s">
        <v>25</v>
      </c>
    </row>
    <row r="21" spans="1:7" ht="12.75" customHeight="1" x14ac:dyDescent="0.25">
      <c r="A21" s="6"/>
      <c r="B21" s="57" t="s">
        <v>26</v>
      </c>
      <c r="C21" s="57" t="s">
        <v>27</v>
      </c>
      <c r="D21" s="71">
        <v>1</v>
      </c>
      <c r="E21" s="57" t="s">
        <v>28</v>
      </c>
      <c r="F21" s="59">
        <v>12000</v>
      </c>
      <c r="G21" s="59">
        <f>(D21*F21)</f>
        <v>12000</v>
      </c>
    </row>
    <row r="22" spans="1:7" ht="25.5" customHeight="1" x14ac:dyDescent="0.25">
      <c r="A22" s="6"/>
      <c r="B22" s="57" t="s">
        <v>29</v>
      </c>
      <c r="C22" s="57" t="s">
        <v>27</v>
      </c>
      <c r="D22" s="71">
        <v>1</v>
      </c>
      <c r="E22" s="57" t="s">
        <v>30</v>
      </c>
      <c r="F22" s="59">
        <v>12000</v>
      </c>
      <c r="G22" s="59">
        <f>(D22*F22)</f>
        <v>12000</v>
      </c>
    </row>
    <row r="23" spans="1:7" ht="25.5" customHeight="1" x14ac:dyDescent="0.25">
      <c r="A23" s="6"/>
      <c r="B23" s="57" t="s">
        <v>31</v>
      </c>
      <c r="C23" s="57" t="s">
        <v>27</v>
      </c>
      <c r="D23" s="71">
        <v>4</v>
      </c>
      <c r="E23" s="57" t="s">
        <v>30</v>
      </c>
      <c r="F23" s="59">
        <v>12000</v>
      </c>
      <c r="G23" s="59">
        <f t="shared" ref="G23:G26" si="0">(D23*F23)</f>
        <v>48000</v>
      </c>
    </row>
    <row r="24" spans="1:7" ht="25.5" customHeight="1" x14ac:dyDescent="0.25">
      <c r="A24" s="6"/>
      <c r="B24" s="57" t="s">
        <v>32</v>
      </c>
      <c r="C24" s="57" t="s">
        <v>27</v>
      </c>
      <c r="D24" s="71">
        <v>3</v>
      </c>
      <c r="E24" s="57" t="s">
        <v>33</v>
      </c>
      <c r="F24" s="59">
        <v>12000</v>
      </c>
      <c r="G24" s="59">
        <f t="shared" si="0"/>
        <v>36000</v>
      </c>
    </row>
    <row r="25" spans="1:7" ht="25.5" customHeight="1" x14ac:dyDescent="0.25">
      <c r="A25" s="6"/>
      <c r="B25" s="57" t="s">
        <v>34</v>
      </c>
      <c r="C25" s="57" t="s">
        <v>27</v>
      </c>
      <c r="D25" s="71">
        <v>15</v>
      </c>
      <c r="E25" s="57" t="s">
        <v>35</v>
      </c>
      <c r="F25" s="59">
        <v>10000</v>
      </c>
      <c r="G25" s="59">
        <f t="shared" si="0"/>
        <v>150000</v>
      </c>
    </row>
    <row r="26" spans="1:7" ht="25.5" customHeight="1" x14ac:dyDescent="0.25">
      <c r="A26" s="6"/>
      <c r="B26" s="57" t="s">
        <v>36</v>
      </c>
      <c r="C26" s="57" t="s">
        <v>27</v>
      </c>
      <c r="D26" s="71">
        <v>6</v>
      </c>
      <c r="E26" s="57" t="s">
        <v>37</v>
      </c>
      <c r="F26" s="59">
        <v>12000</v>
      </c>
      <c r="G26" s="59">
        <f t="shared" si="0"/>
        <v>72000</v>
      </c>
    </row>
    <row r="27" spans="1:7" customFormat="1" ht="31.5" customHeight="1" x14ac:dyDescent="0.25">
      <c r="A27" s="6"/>
      <c r="B27" s="57" t="s">
        <v>38</v>
      </c>
      <c r="C27" s="57" t="s">
        <v>27</v>
      </c>
      <c r="D27" s="71">
        <v>4</v>
      </c>
      <c r="E27" s="57" t="s">
        <v>39</v>
      </c>
      <c r="F27" s="59">
        <v>12000</v>
      </c>
      <c r="G27" s="59">
        <f>(D27*F27)</f>
        <v>48000</v>
      </c>
    </row>
    <row r="28" spans="1:7" customFormat="1" ht="12.75" customHeight="1" x14ac:dyDescent="0.25">
      <c r="A28" s="6"/>
      <c r="B28" s="72" t="s">
        <v>40</v>
      </c>
      <c r="C28" s="73"/>
      <c r="D28" s="73"/>
      <c r="E28" s="73"/>
      <c r="F28" s="73"/>
      <c r="G28" s="74">
        <f>SUM(G21:G27)</f>
        <v>378000</v>
      </c>
    </row>
    <row r="29" spans="1:7" customFormat="1" ht="12" customHeight="1" x14ac:dyDescent="0.25">
      <c r="A29" s="2"/>
      <c r="B29" s="66"/>
      <c r="C29" s="50"/>
      <c r="D29" s="50"/>
      <c r="E29" s="50"/>
      <c r="F29" s="75"/>
      <c r="G29" s="75"/>
    </row>
    <row r="30" spans="1:7" customFormat="1" ht="12" customHeight="1" x14ac:dyDescent="0.25">
      <c r="A30" s="5"/>
      <c r="B30" s="76" t="s">
        <v>41</v>
      </c>
      <c r="C30" s="77"/>
      <c r="D30" s="78"/>
      <c r="E30" s="78"/>
      <c r="F30" s="78"/>
      <c r="G30" s="78"/>
    </row>
    <row r="31" spans="1:7" customFormat="1" ht="24" customHeight="1" x14ac:dyDescent="0.25">
      <c r="A31" s="5"/>
      <c r="B31" s="79" t="s">
        <v>20</v>
      </c>
      <c r="C31" s="79" t="s">
        <v>21</v>
      </c>
      <c r="D31" s="79" t="s">
        <v>22</v>
      </c>
      <c r="E31" s="79" t="s">
        <v>23</v>
      </c>
      <c r="F31" s="80" t="s">
        <v>24</v>
      </c>
      <c r="G31" s="79" t="s">
        <v>25</v>
      </c>
    </row>
    <row r="32" spans="1:7" customFormat="1" ht="24.75" customHeight="1" x14ac:dyDescent="0.25">
      <c r="A32" s="6"/>
      <c r="B32" s="57" t="s">
        <v>42</v>
      </c>
      <c r="C32" s="57" t="s">
        <v>43</v>
      </c>
      <c r="D32" s="71">
        <v>0.125</v>
      </c>
      <c r="E32" s="57" t="s">
        <v>44</v>
      </c>
      <c r="F32" s="59">
        <v>640000</v>
      </c>
      <c r="G32" s="59">
        <f t="shared" ref="G32:G34" si="1">(D32*F32)</f>
        <v>80000</v>
      </c>
    </row>
    <row r="33" spans="1:255" ht="24" customHeight="1" x14ac:dyDescent="0.25">
      <c r="A33" s="6"/>
      <c r="B33" s="57" t="s">
        <v>45</v>
      </c>
      <c r="C33" s="57" t="s">
        <v>43</v>
      </c>
      <c r="D33" s="71">
        <v>0.125</v>
      </c>
      <c r="E33" s="57" t="s">
        <v>46</v>
      </c>
      <c r="F33" s="59">
        <v>160000</v>
      </c>
      <c r="G33" s="59">
        <f t="shared" si="1"/>
        <v>20000</v>
      </c>
      <c r="H33"/>
      <c r="I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7.75" customHeight="1" x14ac:dyDescent="0.25">
      <c r="A34" s="6"/>
      <c r="B34" s="57" t="s">
        <v>47</v>
      </c>
      <c r="C34" s="57" t="s">
        <v>43</v>
      </c>
      <c r="D34" s="71">
        <v>0.5</v>
      </c>
      <c r="E34" s="57" t="s">
        <v>105</v>
      </c>
      <c r="F34" s="59">
        <v>24000</v>
      </c>
      <c r="G34" s="59">
        <f t="shared" si="1"/>
        <v>12000</v>
      </c>
      <c r="H34"/>
      <c r="I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 customHeight="1" x14ac:dyDescent="0.25">
      <c r="A35" s="5"/>
      <c r="B35" s="81" t="s">
        <v>48</v>
      </c>
      <c r="C35" s="82"/>
      <c r="D35" s="82"/>
      <c r="E35" s="82"/>
      <c r="F35" s="82"/>
      <c r="G35" s="83">
        <f>SUM(G32:G34)</f>
        <v>112000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" customHeight="1" x14ac:dyDescent="0.25">
      <c r="A36" s="2"/>
      <c r="B36" s="84"/>
      <c r="C36" s="85"/>
      <c r="D36" s="85"/>
      <c r="E36" s="85"/>
      <c r="F36" s="86"/>
      <c r="G36" s="8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" customHeight="1" x14ac:dyDescent="0.25">
      <c r="A37" s="5"/>
      <c r="B37" s="76" t="s">
        <v>49</v>
      </c>
      <c r="C37" s="77"/>
      <c r="D37" s="78"/>
      <c r="E37" s="78"/>
      <c r="F37" s="78"/>
      <c r="G37" s="7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4" customHeight="1" x14ac:dyDescent="0.25">
      <c r="A38" s="5"/>
      <c r="B38" s="80" t="s">
        <v>50</v>
      </c>
      <c r="C38" s="80" t="s">
        <v>51</v>
      </c>
      <c r="D38" s="80" t="s">
        <v>52</v>
      </c>
      <c r="E38" s="80" t="s">
        <v>23</v>
      </c>
      <c r="F38" s="80" t="s">
        <v>24</v>
      </c>
      <c r="G38" s="80" t="s">
        <v>25</v>
      </c>
      <c r="K38" s="1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 customHeight="1" x14ac:dyDescent="0.25">
      <c r="A39" s="6"/>
      <c r="B39" s="87" t="s">
        <v>53</v>
      </c>
      <c r="C39" s="58"/>
      <c r="D39" s="58"/>
      <c r="E39" s="58"/>
      <c r="F39" s="54"/>
      <c r="G39" s="5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 customHeight="1" x14ac:dyDescent="0.25">
      <c r="A40" s="6"/>
      <c r="B40" s="52" t="s">
        <v>54</v>
      </c>
      <c r="C40" s="52" t="s">
        <v>55</v>
      </c>
      <c r="D40" s="88">
        <v>1000</v>
      </c>
      <c r="E40" s="52" t="s">
        <v>56</v>
      </c>
      <c r="F40" s="54">
        <v>140</v>
      </c>
      <c r="G40" s="54">
        <f>(D40*F40)</f>
        <v>140000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customHeight="1" x14ac:dyDescent="0.25">
      <c r="A41" s="6"/>
      <c r="B41" s="52" t="s">
        <v>57</v>
      </c>
      <c r="C41" s="52" t="s">
        <v>58</v>
      </c>
      <c r="D41" s="88">
        <v>200</v>
      </c>
      <c r="E41" s="52" t="s">
        <v>59</v>
      </c>
      <c r="F41" s="54">
        <v>440</v>
      </c>
      <c r="G41" s="54">
        <f t="shared" ref="G41:G47" si="2">(D41*F41)</f>
        <v>88000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customHeight="1" x14ac:dyDescent="0.25">
      <c r="A42" s="6"/>
      <c r="B42" s="52" t="s">
        <v>60</v>
      </c>
      <c r="C42" s="58" t="s">
        <v>61</v>
      </c>
      <c r="D42" s="58">
        <v>200</v>
      </c>
      <c r="E42" s="58" t="s">
        <v>59</v>
      </c>
      <c r="F42" s="54">
        <v>400</v>
      </c>
      <c r="G42" s="54">
        <f t="shared" si="2"/>
        <v>80000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customHeight="1" x14ac:dyDescent="0.25">
      <c r="A43" s="6"/>
      <c r="B43" s="52" t="s">
        <v>62</v>
      </c>
      <c r="C43" s="52" t="s">
        <v>61</v>
      </c>
      <c r="D43" s="88">
        <v>300</v>
      </c>
      <c r="E43" s="52" t="s">
        <v>59</v>
      </c>
      <c r="F43" s="54">
        <v>420</v>
      </c>
      <c r="G43" s="54">
        <f t="shared" si="2"/>
        <v>126000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 customHeight="1" x14ac:dyDescent="0.25">
      <c r="A44" s="6"/>
      <c r="B44" s="87" t="s">
        <v>63</v>
      </c>
      <c r="C44" s="52"/>
      <c r="D44" s="88"/>
      <c r="E44" s="52"/>
      <c r="F44" s="54"/>
      <c r="G44" s="5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 customHeight="1" x14ac:dyDescent="0.25">
      <c r="A45" s="6"/>
      <c r="B45" s="52" t="s">
        <v>64</v>
      </c>
      <c r="C45" s="52" t="s">
        <v>65</v>
      </c>
      <c r="D45" s="88">
        <v>1</v>
      </c>
      <c r="E45" s="52" t="s">
        <v>107</v>
      </c>
      <c r="F45" s="54">
        <v>14000</v>
      </c>
      <c r="G45" s="54">
        <f t="shared" si="2"/>
        <v>14000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 customHeight="1" x14ac:dyDescent="0.25">
      <c r="A46" s="6"/>
      <c r="B46" s="87" t="s">
        <v>66</v>
      </c>
      <c r="C46" s="58"/>
      <c r="D46" s="58"/>
      <c r="E46" s="58"/>
      <c r="F46" s="54"/>
      <c r="G46" s="54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 customHeight="1" x14ac:dyDescent="0.25">
      <c r="A47" s="6"/>
      <c r="B47" s="89" t="s">
        <v>67</v>
      </c>
      <c r="C47" s="89" t="s">
        <v>68</v>
      </c>
      <c r="D47" s="90">
        <v>1</v>
      </c>
      <c r="E47" s="89" t="s">
        <v>108</v>
      </c>
      <c r="F47" s="91">
        <v>36000</v>
      </c>
      <c r="G47" s="54">
        <f t="shared" si="2"/>
        <v>36000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3.5" customHeight="1" x14ac:dyDescent="0.25">
      <c r="A48" s="5"/>
      <c r="B48" s="81" t="s">
        <v>69</v>
      </c>
      <c r="C48" s="82"/>
      <c r="D48" s="82"/>
      <c r="E48" s="82"/>
      <c r="F48" s="82"/>
      <c r="G48" s="83">
        <f>SUM(G39:G47)</f>
        <v>484000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" customHeight="1" x14ac:dyDescent="0.25">
      <c r="A49" s="2"/>
      <c r="B49" s="84"/>
      <c r="C49" s="85"/>
      <c r="D49" s="85"/>
      <c r="E49" s="85"/>
      <c r="F49" s="86"/>
      <c r="G49" s="8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" customHeight="1" x14ac:dyDescent="0.25">
      <c r="A50" s="5"/>
      <c r="B50" s="76" t="s">
        <v>70</v>
      </c>
      <c r="C50" s="77"/>
      <c r="D50" s="78"/>
      <c r="E50" s="78"/>
      <c r="F50" s="78"/>
      <c r="G50" s="7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4" customHeight="1" x14ac:dyDescent="0.25">
      <c r="A51" s="5"/>
      <c r="B51" s="92" t="s">
        <v>71</v>
      </c>
      <c r="C51" s="93" t="s">
        <v>51</v>
      </c>
      <c r="D51" s="93" t="s">
        <v>52</v>
      </c>
      <c r="E51" s="92" t="s">
        <v>23</v>
      </c>
      <c r="F51" s="93" t="s">
        <v>24</v>
      </c>
      <c r="G51" s="92" t="s">
        <v>25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 customHeight="1" x14ac:dyDescent="0.25">
      <c r="A52" s="8"/>
      <c r="B52" s="94" t="s">
        <v>72</v>
      </c>
      <c r="C52" s="95" t="s">
        <v>73</v>
      </c>
      <c r="D52" s="96">
        <v>2</v>
      </c>
      <c r="E52" s="94" t="s">
        <v>109</v>
      </c>
      <c r="F52" s="97">
        <v>10000</v>
      </c>
      <c r="G52" s="96">
        <f>(D52*F52)</f>
        <v>20000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 customHeight="1" x14ac:dyDescent="0.25">
      <c r="A53" s="8"/>
      <c r="B53" s="94" t="s">
        <v>74</v>
      </c>
      <c r="C53" s="95" t="s">
        <v>75</v>
      </c>
      <c r="D53" s="96">
        <v>5</v>
      </c>
      <c r="E53" s="94" t="s">
        <v>110</v>
      </c>
      <c r="F53" s="97">
        <v>60000</v>
      </c>
      <c r="G53" s="96">
        <f t="shared" ref="G53" si="3">(D53*F53)</f>
        <v>300000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3.5" customHeight="1" x14ac:dyDescent="0.25">
      <c r="A54" s="5"/>
      <c r="B54" s="98" t="s">
        <v>76</v>
      </c>
      <c r="C54" s="99"/>
      <c r="D54" s="99"/>
      <c r="E54" s="99"/>
      <c r="F54" s="99"/>
      <c r="G54" s="100">
        <f>SUM(G52:G53)</f>
        <v>320000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" customHeight="1" x14ac:dyDescent="0.25">
      <c r="A55" s="2"/>
      <c r="B55" s="101"/>
      <c r="C55" s="101"/>
      <c r="D55" s="101"/>
      <c r="E55" s="101"/>
      <c r="F55" s="102"/>
      <c r="G55" s="10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" customHeight="1" x14ac:dyDescent="0.25">
      <c r="A56" s="8"/>
      <c r="B56" s="103" t="s">
        <v>77</v>
      </c>
      <c r="C56" s="104"/>
      <c r="D56" s="104"/>
      <c r="E56" s="104"/>
      <c r="F56" s="104"/>
      <c r="G56" s="105">
        <f>G28+G35+G48+G54</f>
        <v>1294000</v>
      </c>
      <c r="H56" s="4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" customHeight="1" x14ac:dyDescent="0.25">
      <c r="A57" s="8"/>
      <c r="B57" s="106" t="s">
        <v>78</v>
      </c>
      <c r="C57" s="107"/>
      <c r="D57" s="107"/>
      <c r="E57" s="107"/>
      <c r="F57" s="107"/>
      <c r="G57" s="108">
        <f>G56*0.05</f>
        <v>64700</v>
      </c>
      <c r="H57" s="49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" customHeight="1" x14ac:dyDescent="0.25">
      <c r="A58" s="8"/>
      <c r="B58" s="109" t="s">
        <v>79</v>
      </c>
      <c r="C58" s="110"/>
      <c r="D58" s="110"/>
      <c r="E58" s="110"/>
      <c r="F58" s="110"/>
      <c r="G58" s="111">
        <f>G57+G56</f>
        <v>1358700</v>
      </c>
      <c r="H58" s="4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" customHeight="1" x14ac:dyDescent="0.25">
      <c r="A59" s="8"/>
      <c r="B59" s="106" t="s">
        <v>80</v>
      </c>
      <c r="C59" s="107"/>
      <c r="D59" s="107"/>
      <c r="E59" s="107"/>
      <c r="F59" s="107"/>
      <c r="G59" s="108">
        <f>G12</f>
        <v>8400000</v>
      </c>
      <c r="H59" s="4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" customHeight="1" x14ac:dyDescent="0.25">
      <c r="A60" s="8"/>
      <c r="B60" s="112" t="s">
        <v>81</v>
      </c>
      <c r="C60" s="113"/>
      <c r="D60" s="113"/>
      <c r="E60" s="113"/>
      <c r="F60" s="113"/>
      <c r="G60" s="114">
        <f>G59-G58</f>
        <v>7041300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" customHeight="1" x14ac:dyDescent="0.25">
      <c r="A61" s="8"/>
      <c r="B61" s="9" t="s">
        <v>82</v>
      </c>
      <c r="C61" s="10"/>
      <c r="D61" s="10"/>
      <c r="E61" s="10"/>
      <c r="F61" s="10"/>
      <c r="G61" s="7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 customHeight="1" x14ac:dyDescent="0.25">
      <c r="A62" s="8"/>
      <c r="B62" s="11"/>
      <c r="C62" s="10"/>
      <c r="D62" s="10"/>
      <c r="E62" s="10"/>
      <c r="F62" s="10"/>
      <c r="G62" s="7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4" spans="1:255" ht="11.25" customHeight="1" thickBot="1" x14ac:dyDescent="0.3"/>
    <row r="65" spans="2:7" ht="11.25" customHeight="1" x14ac:dyDescent="0.25">
      <c r="B65" s="13" t="s">
        <v>83</v>
      </c>
      <c r="C65" s="14"/>
      <c r="D65" s="14"/>
      <c r="E65" s="14"/>
      <c r="F65" s="15"/>
      <c r="G65" s="7"/>
    </row>
    <row r="66" spans="2:7" ht="11.25" customHeight="1" x14ac:dyDescent="0.25">
      <c r="B66" s="16" t="s">
        <v>84</v>
      </c>
      <c r="C66" s="17"/>
      <c r="D66" s="17"/>
      <c r="E66" s="17"/>
      <c r="F66" s="18"/>
      <c r="G66" s="7"/>
    </row>
    <row r="67" spans="2:7" ht="11.25" customHeight="1" x14ac:dyDescent="0.25">
      <c r="B67" s="16" t="s">
        <v>85</v>
      </c>
      <c r="C67" s="17"/>
      <c r="D67" s="17"/>
      <c r="E67" s="17"/>
      <c r="F67" s="18"/>
      <c r="G67" s="7"/>
    </row>
    <row r="68" spans="2:7" ht="11.25" customHeight="1" x14ac:dyDescent="0.25">
      <c r="B68" s="16" t="s">
        <v>86</v>
      </c>
      <c r="C68" s="17"/>
      <c r="D68" s="17"/>
      <c r="E68" s="17"/>
      <c r="F68" s="18"/>
      <c r="G68" s="7"/>
    </row>
    <row r="69" spans="2:7" ht="11.25" customHeight="1" x14ac:dyDescent="0.25">
      <c r="B69" s="16" t="s">
        <v>87</v>
      </c>
      <c r="C69" s="17"/>
      <c r="D69" s="17"/>
      <c r="E69" s="17"/>
      <c r="F69" s="18"/>
      <c r="G69" s="7"/>
    </row>
    <row r="70" spans="2:7" ht="11.25" customHeight="1" x14ac:dyDescent="0.25">
      <c r="B70" s="16" t="s">
        <v>88</v>
      </c>
      <c r="C70" s="17"/>
      <c r="D70" s="17"/>
      <c r="E70" s="17"/>
      <c r="F70" s="18"/>
      <c r="G70" s="7"/>
    </row>
    <row r="71" spans="2:7" ht="11.25" customHeight="1" thickBot="1" x14ac:dyDescent="0.3">
      <c r="B71" s="19" t="s">
        <v>89</v>
      </c>
      <c r="C71" s="20"/>
      <c r="D71" s="20"/>
      <c r="E71" s="20"/>
      <c r="F71" s="21"/>
      <c r="G71" s="7"/>
    </row>
    <row r="72" spans="2:7" ht="11.25" customHeight="1" x14ac:dyDescent="0.25">
      <c r="B72" s="22"/>
      <c r="C72" s="17"/>
      <c r="D72" s="17"/>
      <c r="E72" s="17"/>
      <c r="F72" s="17"/>
      <c r="G72" s="7"/>
    </row>
    <row r="73" spans="2:7" ht="11.25" customHeight="1" thickBot="1" x14ac:dyDescent="0.3">
      <c r="B73" s="121" t="s">
        <v>90</v>
      </c>
      <c r="C73" s="122"/>
      <c r="D73" s="23"/>
      <c r="E73" s="24"/>
      <c r="F73" s="24"/>
      <c r="G73" s="7"/>
    </row>
    <row r="74" spans="2:7" ht="11.25" customHeight="1" x14ac:dyDescent="0.25">
      <c r="B74" s="25" t="s">
        <v>71</v>
      </c>
      <c r="C74" s="26" t="s">
        <v>91</v>
      </c>
      <c r="D74" s="27" t="s">
        <v>92</v>
      </c>
      <c r="E74" s="24"/>
      <c r="F74" s="24"/>
      <c r="G74" s="7"/>
    </row>
    <row r="75" spans="2:7" ht="11.25" customHeight="1" x14ac:dyDescent="0.25">
      <c r="B75" s="28" t="s">
        <v>93</v>
      </c>
      <c r="C75" s="29">
        <v>378000</v>
      </c>
      <c r="D75" s="30">
        <f>(C75/C81)</f>
        <v>0.27820710973724883</v>
      </c>
      <c r="E75" s="24"/>
      <c r="F75" s="24"/>
      <c r="G75" s="7"/>
    </row>
    <row r="76" spans="2:7" ht="11.25" customHeight="1" x14ac:dyDescent="0.25">
      <c r="B76" s="28" t="s">
        <v>94</v>
      </c>
      <c r="C76" s="31">
        <v>0</v>
      </c>
      <c r="D76" s="30">
        <v>0</v>
      </c>
      <c r="E76" s="24"/>
      <c r="F76" s="24"/>
      <c r="G76" s="7"/>
    </row>
    <row r="77" spans="2:7" ht="11.25" customHeight="1" x14ac:dyDescent="0.25">
      <c r="B77" s="28" t="s">
        <v>95</v>
      </c>
      <c r="C77" s="29">
        <v>112000</v>
      </c>
      <c r="D77" s="30">
        <f>(C77/C81)</f>
        <v>8.2431736218444102E-2</v>
      </c>
      <c r="E77" s="24"/>
      <c r="F77" s="24"/>
      <c r="G77" s="7"/>
    </row>
    <row r="78" spans="2:7" ht="11.25" customHeight="1" x14ac:dyDescent="0.25">
      <c r="B78" s="28" t="s">
        <v>50</v>
      </c>
      <c r="C78" s="29">
        <v>484000</v>
      </c>
      <c r="D78" s="30">
        <f>(C78/C81)</f>
        <v>0.35622286008684773</v>
      </c>
      <c r="E78" s="24"/>
      <c r="F78" s="24"/>
      <c r="G78" s="7"/>
    </row>
    <row r="79" spans="2:7" ht="11.25" customHeight="1" x14ac:dyDescent="0.25">
      <c r="B79" s="28" t="s">
        <v>96</v>
      </c>
      <c r="C79" s="32">
        <v>320000</v>
      </c>
      <c r="D79" s="30">
        <f>(C79/C81)</f>
        <v>0.23551924633841173</v>
      </c>
      <c r="E79" s="33"/>
      <c r="F79" s="33"/>
      <c r="G79" s="7"/>
    </row>
    <row r="80" spans="2:7" ht="11.25" customHeight="1" x14ac:dyDescent="0.25">
      <c r="B80" s="28" t="s">
        <v>97</v>
      </c>
      <c r="C80" s="32">
        <v>64700</v>
      </c>
      <c r="D80" s="30">
        <f>(C80/C81)</f>
        <v>4.7619047619047616E-2</v>
      </c>
      <c r="E80" s="33"/>
      <c r="F80" s="33"/>
      <c r="G80" s="7"/>
    </row>
    <row r="81" spans="2:7" ht="11.25" customHeight="1" thickBot="1" x14ac:dyDescent="0.3">
      <c r="B81" s="34" t="s">
        <v>98</v>
      </c>
      <c r="C81" s="35">
        <f>SUM(C75:C80)</f>
        <v>1358700</v>
      </c>
      <c r="D81" s="36">
        <f>SUM(D75:D80)</f>
        <v>1</v>
      </c>
      <c r="E81" s="33"/>
      <c r="F81" s="33"/>
      <c r="G81" s="7"/>
    </row>
    <row r="82" spans="2:7" ht="11.25" customHeight="1" x14ac:dyDescent="0.25">
      <c r="B82" s="11"/>
      <c r="C82" s="10"/>
      <c r="D82" s="10"/>
      <c r="E82" s="10"/>
      <c r="F82" s="10"/>
      <c r="G82" s="7"/>
    </row>
    <row r="83" spans="2:7" ht="11.25" customHeight="1" x14ac:dyDescent="0.25">
      <c r="B83" s="37"/>
      <c r="C83" s="10"/>
      <c r="D83" s="10"/>
      <c r="E83" s="10"/>
      <c r="F83" s="10"/>
      <c r="G83" s="7"/>
    </row>
    <row r="84" spans="2:7" ht="11.25" customHeight="1" thickBot="1" x14ac:dyDescent="0.3">
      <c r="B84" s="38"/>
      <c r="C84" s="39" t="s">
        <v>111</v>
      </c>
      <c r="D84" s="40"/>
      <c r="E84" s="41"/>
      <c r="F84" s="42"/>
      <c r="G84" s="7"/>
    </row>
    <row r="85" spans="2:7" ht="11.25" customHeight="1" x14ac:dyDescent="0.25">
      <c r="B85" s="43" t="s">
        <v>99</v>
      </c>
      <c r="C85" s="115">
        <v>10000</v>
      </c>
      <c r="D85" s="115">
        <v>12000</v>
      </c>
      <c r="E85" s="116">
        <v>15000</v>
      </c>
      <c r="F85" s="44"/>
      <c r="G85" s="45"/>
    </row>
    <row r="86" spans="2:7" ht="11.25" customHeight="1" thickBot="1" x14ac:dyDescent="0.3">
      <c r="B86" s="34" t="s">
        <v>100</v>
      </c>
      <c r="C86" s="35">
        <f>(C81/C85)</f>
        <v>135.87</v>
      </c>
      <c r="D86" s="35">
        <f>(C81/D85)</f>
        <v>113.22499999999999</v>
      </c>
      <c r="E86" s="46">
        <f>(C81/E85)</f>
        <v>90.58</v>
      </c>
      <c r="F86" s="44"/>
      <c r="G86" s="45"/>
    </row>
    <row r="87" spans="2:7" ht="11.25" customHeight="1" x14ac:dyDescent="0.25">
      <c r="B87" s="47" t="s">
        <v>101</v>
      </c>
      <c r="C87" s="17"/>
      <c r="D87" s="17"/>
      <c r="E87" s="17"/>
      <c r="F87" s="17"/>
      <c r="G87" s="17"/>
    </row>
  </sheetData>
  <mergeCells count="8">
    <mergeCell ref="E9:F9"/>
    <mergeCell ref="E14:F14"/>
    <mergeCell ref="B73:C73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2021-04-03T22:16:58Z</dcterms:modified>
  <cp:category/>
  <cp:contentStatus/>
</cp:coreProperties>
</file>