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C100" i="1"/>
  <c r="G57" i="1" l="1"/>
  <c r="G58" i="1"/>
  <c r="G59" i="1"/>
  <c r="G60" i="1"/>
  <c r="G61" i="1"/>
  <c r="G62" i="1"/>
  <c r="G63" i="1"/>
  <c r="G47" i="1"/>
  <c r="G48" i="1"/>
  <c r="G49" i="1"/>
  <c r="G50" i="1"/>
  <c r="G46" i="1"/>
  <c r="G39" i="1"/>
  <c r="G69" i="1" l="1"/>
  <c r="G68" i="1"/>
  <c r="G56" i="1"/>
  <c r="G34" i="1"/>
  <c r="G35" i="1" s="1"/>
  <c r="C90" i="1" s="1"/>
  <c r="G29" i="1"/>
  <c r="G28" i="1"/>
  <c r="G54" i="1" l="1"/>
  <c r="G55" i="1"/>
  <c r="G53" i="1"/>
  <c r="G22" i="1" l="1"/>
  <c r="G23" i="1"/>
  <c r="G24" i="1"/>
  <c r="G25" i="1"/>
  <c r="G26" i="1"/>
  <c r="G27" i="1"/>
  <c r="G70" i="1" l="1"/>
  <c r="G52" i="1"/>
  <c r="G51" i="1"/>
  <c r="G40" i="1"/>
  <c r="G21" i="1"/>
  <c r="G12" i="1"/>
  <c r="G75" i="1" s="1"/>
  <c r="G64" i="1" l="1"/>
  <c r="C92" i="1" s="1"/>
  <c r="G30" i="1"/>
  <c r="C89" i="1" s="1"/>
  <c r="G41" i="1"/>
  <c r="C91" i="1" s="1"/>
  <c r="G72" i="1" l="1"/>
  <c r="G73" i="1" s="1"/>
  <c r="G74" i="1" l="1"/>
  <c r="C94" i="1"/>
  <c r="G76" i="1"/>
  <c r="C95" i="1" l="1"/>
  <c r="D93" i="1" l="1"/>
  <c r="D92" i="1"/>
  <c r="D89" i="1"/>
  <c r="D95" i="1" s="1"/>
  <c r="D91" i="1"/>
  <c r="D94" i="1"/>
</calcChain>
</file>

<file path=xl/sharedStrings.xml><?xml version="1.0" encoding="utf-8"?>
<sst xmlns="http://schemas.openxmlformats.org/spreadsheetml/2006/main" count="184" uniqueCount="131">
  <si>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</si>
  <si>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</si>
  <si>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</si>
  <si>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</si>
  <si>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</si>
  <si>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</si>
  <si>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</si>
  <si>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</si>
  <si>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</si>
  <si>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</si>
  <si>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</si>
  <si>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</si>
  <si>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</si>
  <si>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</si>
  <si>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</si>
  <si>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</si>
  <si>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</si>
  <si>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</si>
  <si>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</si>
  <si>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</si>
  <si>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</si>
  <si>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</si>
  <si>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</si>
  <si>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</si>
  <si>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</si>
  <si>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</si>
  <si>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</si>
  <si>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</si>
  <si>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</si>
  <si>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</si>
  <si>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</si>
  <si>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</si>
  <si>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</si>
  <si>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</si>
  <si>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</si>
  <si>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</si>
  <si>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</si>
  <si>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</si>
  <si>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</si>
  <si>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</si>
  <si>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</si>
  <si>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</si>
  <si>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</si>
  <si>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</si>
  <si>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</si>
  <si>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</si>
  <si>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</si>
  <si>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</si>
  <si>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</si>
  <si>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</si>
  <si>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</si>
  <si>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</si>
  <si>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</si>
  <si>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</si>
  <si>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</si>
  <si>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</si>
  <si>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</si>
  <si>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</si>
  <si>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</si>
  <si>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</si>
  <si>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</si>
  <si>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DEL MAULE</t>
  </si>
  <si>
    <t>OCTUBRE-ENERO</t>
  </si>
  <si>
    <t>APLICACIÓN AGROQU,</t>
  </si>
  <si>
    <t>ACARREO INSUMOS</t>
  </si>
  <si>
    <t xml:space="preserve"> </t>
  </si>
  <si>
    <t>UREA</t>
  </si>
  <si>
    <t>KG.</t>
  </si>
  <si>
    <t>FUNGUICIDAS</t>
  </si>
  <si>
    <t>SEPTIEMBRE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</si>
  <si>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</si>
  <si>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</si>
  <si>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</si>
  <si>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</si>
  <si>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</si>
  <si>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</si>
  <si>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</si>
  <si>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</si>
  <si>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</si>
  <si>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</si>
  <si>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PODA INV.</t>
  </si>
  <si>
    <t>SACAR RESTOS DE PODA</t>
  </si>
  <si>
    <t>JULIO-AGOSTO</t>
  </si>
  <si>
    <t>APLICAC. FERTILIZANTES</t>
  </si>
  <si>
    <t>CONTROL DE MALEZAS</t>
  </si>
  <si>
    <t>JUNIO-ENERO</t>
  </si>
  <si>
    <t>KG</t>
  </si>
  <si>
    <t>ACEQUIADURA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</si>
  <si>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</si>
  <si>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</si>
  <si>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</si>
  <si>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</si>
  <si>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</si>
  <si>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</si>
  <si>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</si>
  <si>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</si>
  <si>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</si>
  <si>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</si>
  <si>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</si>
  <si>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</si>
  <si>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</si>
  <si>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</si>
  <si>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</si>
  <si>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</si>
  <si>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</si>
  <si>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</si>
  <si>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</si>
  <si>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</si>
  <si>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</si>
  <si>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</si>
  <si>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</si>
  <si>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</si>
  <si>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</si>
  <si>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</si>
  <si>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DIC. 2020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</si>
  <si>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</si>
  <si>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</si>
  <si>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</si>
  <si>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</si>
  <si>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</si>
  <si>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</si>
  <si>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</si>
  <si>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</si>
  <si>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</si>
  <si>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</si>
  <si>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ANAL.DE SUELOS</t>
  </si>
  <si>
    <t>UN</t>
  </si>
  <si>
    <t>Subtotal Insumos</t>
  </si>
  <si>
    <t>CURICO</t>
  </si>
  <si>
    <t>CURICO-SAGRADA FAMILIA-TENO-RAUCO-MOLINA-ROMERAL</t>
  </si>
  <si>
    <t>FRAMBUESA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</si>
</sst>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7"/>
      <color indexed="15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9"/>
      <color indexed="9"/>
      <name val="Calibri"/>
      <family val="2"/>
    </font>
    <font>
      <b/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3" fillId="7" borderId="11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49" fontId="4" fillId="8" borderId="27" xfId="0" applyNumberFormat="1" applyFont="1" applyFill="1" applyBorder="1" applyAlignment="1">
      <alignment vertical="center"/>
    </xf>
    <xf numFmtId="165" fontId="4" fillId="8" borderId="28" xfId="0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49" fontId="6" fillId="9" borderId="12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49" fontId="4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0" fontId="5" fillId="2" borderId="5" xfId="0" applyFont="1" applyFill="1" applyBorder="1" applyAlignment="1"/>
    <xf numFmtId="3" fontId="5" fillId="2" borderId="4" xfId="0" applyNumberFormat="1" applyFont="1" applyFill="1" applyBorder="1" applyAlignment="1"/>
    <xf numFmtId="0" fontId="7" fillId="0" borderId="0" xfId="0" applyNumberFormat="1" applyFont="1" applyAlignment="1"/>
    <xf numFmtId="0" fontId="4" fillId="2" borderId="12" xfId="0" applyFont="1" applyFill="1" applyBorder="1" applyAlignment="1"/>
    <xf numFmtId="49" fontId="4" fillId="2" borderId="12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49" fontId="8" fillId="2" borderId="4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166" fontId="8" fillId="2" borderId="4" xfId="0" applyNumberFormat="1" applyFont="1" applyFill="1" applyBorder="1" applyAlignment="1"/>
    <xf numFmtId="49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3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right" wrapText="1"/>
    </xf>
    <xf numFmtId="3" fontId="8" fillId="2" borderId="10" xfId="0" applyNumberFormat="1" applyFont="1" applyFill="1" applyBorder="1" applyAlignment="1">
      <alignment horizontal="right" wrapText="1"/>
    </xf>
    <xf numFmtId="49" fontId="8" fillId="2" borderId="45" xfId="0" applyNumberFormat="1" applyFont="1" applyFill="1" applyBorder="1" applyAlignment="1">
      <alignment horizontal="center"/>
    </xf>
    <xf numFmtId="3" fontId="8" fillId="2" borderId="45" xfId="0" applyNumberFormat="1" applyFont="1" applyFill="1" applyBorder="1" applyAlignment="1"/>
    <xf numFmtId="0" fontId="11" fillId="2" borderId="14" xfId="0" applyFont="1" applyFill="1" applyBorder="1" applyAlignment="1"/>
    <xf numFmtId="3" fontId="11" fillId="2" borderId="14" xfId="0" applyNumberFormat="1" applyFont="1" applyFill="1" applyBorder="1" applyAlignment="1"/>
    <xf numFmtId="49" fontId="10" fillId="2" borderId="12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164" fontId="12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49" fontId="16" fillId="2" borderId="33" xfId="0" applyNumberFormat="1" applyFont="1" applyFill="1" applyBorder="1" applyAlignment="1">
      <alignment vertical="center"/>
    </xf>
    <xf numFmtId="0" fontId="16" fillId="2" borderId="34" xfId="0" applyFont="1" applyFill="1" applyBorder="1" applyAlignment="1"/>
    <xf numFmtId="0" fontId="16" fillId="2" borderId="35" xfId="0" applyFont="1" applyFill="1" applyBorder="1" applyAlignment="1"/>
    <xf numFmtId="49" fontId="16" fillId="2" borderId="36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0" fontId="16" fillId="2" borderId="40" xfId="0" applyFont="1" applyFill="1" applyBorder="1" applyAlignment="1"/>
    <xf numFmtId="0" fontId="16" fillId="2" borderId="12" xfId="0" applyFont="1" applyFill="1" applyBorder="1" applyAlignment="1">
      <alignment vertical="center"/>
    </xf>
    <xf numFmtId="0" fontId="16" fillId="9" borderId="32" xfId="0" applyFont="1" applyFill="1" applyBorder="1" applyAlignment="1"/>
    <xf numFmtId="0" fontId="16" fillId="7" borderId="12" xfId="0" applyFont="1" applyFill="1" applyBorder="1" applyAlignment="1"/>
    <xf numFmtId="9" fontId="16" fillId="2" borderId="26" xfId="0" applyNumberFormat="1" applyFont="1" applyFill="1" applyBorder="1" applyAlignment="1"/>
    <xf numFmtId="0" fontId="13" fillId="7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0" fillId="2" borderId="46" xfId="0" applyFont="1" applyFill="1" applyBorder="1" applyAlignment="1"/>
    <xf numFmtId="0" fontId="0" fillId="2" borderId="12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14" fontId="11" fillId="2" borderId="51" xfId="0" applyNumberFormat="1" applyFont="1" applyFill="1" applyBorder="1" applyAlignment="1"/>
    <xf numFmtId="0" fontId="11" fillId="2" borderId="46" xfId="0" applyFont="1" applyFill="1" applyBorder="1" applyAlignment="1"/>
    <xf numFmtId="0" fontId="11" fillId="2" borderId="51" xfId="0" applyFont="1" applyFill="1" applyBorder="1" applyAlignment="1"/>
    <xf numFmtId="0" fontId="11" fillId="2" borderId="51" xfId="0" applyFont="1" applyFill="1" applyBorder="1" applyAlignment="1">
      <alignment horizontal="justify" wrapText="1"/>
    </xf>
    <xf numFmtId="0" fontId="11" fillId="2" borderId="52" xfId="0" applyFont="1" applyFill="1" applyBorder="1" applyAlignment="1"/>
    <xf numFmtId="0" fontId="11" fillId="2" borderId="53" xfId="0" applyFont="1" applyFill="1" applyBorder="1" applyAlignment="1">
      <alignment horizontal="left"/>
    </xf>
    <xf numFmtId="0" fontId="11" fillId="2" borderId="53" xfId="0" applyFont="1" applyFill="1" applyBorder="1" applyAlignment="1"/>
    <xf numFmtId="0" fontId="11" fillId="2" borderId="58" xfId="0" applyFont="1" applyFill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wrapText="1"/>
    </xf>
    <xf numFmtId="49" fontId="8" fillId="2" borderId="59" xfId="0" applyNumberFormat="1" applyFont="1" applyFill="1" applyBorder="1" applyAlignment="1">
      <alignment horizontal="center" wrapText="1"/>
    </xf>
    <xf numFmtId="0" fontId="8" fillId="2" borderId="59" xfId="0" applyNumberFormat="1" applyFont="1" applyFill="1" applyBorder="1" applyAlignment="1">
      <alignment wrapText="1"/>
    </xf>
    <xf numFmtId="3" fontId="8" fillId="2" borderId="59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>
      <alignment wrapText="1"/>
    </xf>
    <xf numFmtId="49" fontId="8" fillId="2" borderId="60" xfId="0" applyNumberFormat="1" applyFont="1" applyFill="1" applyBorder="1" applyAlignment="1">
      <alignment horizontal="center" wrapText="1"/>
    </xf>
    <xf numFmtId="3" fontId="8" fillId="2" borderId="60" xfId="0" applyNumberFormat="1" applyFont="1" applyFill="1" applyBorder="1" applyAlignment="1">
      <alignment horizontal="right" wrapText="1"/>
    </xf>
    <xf numFmtId="3" fontId="11" fillId="2" borderId="53" xfId="0" applyNumberFormat="1" applyFont="1" applyFill="1" applyBorder="1" applyAlignment="1"/>
    <xf numFmtId="49" fontId="8" fillId="2" borderId="59" xfId="0" applyNumberFormat="1" applyFont="1" applyFill="1" applyBorder="1" applyAlignment="1">
      <alignment horizontal="right" wrapText="1"/>
    </xf>
    <xf numFmtId="49" fontId="2" fillId="2" borderId="61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8" fillId="2" borderId="61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right" vertical="center" wrapText="1"/>
    </xf>
    <xf numFmtId="49" fontId="8" fillId="2" borderId="61" xfId="0" applyNumberFormat="1" applyFont="1" applyFill="1" applyBorder="1" applyAlignment="1">
      <alignment horizontal="left" vertical="center" wrapText="1"/>
    </xf>
    <xf numFmtId="49" fontId="8" fillId="2" borderId="61" xfId="0" applyNumberFormat="1" applyFont="1" applyFill="1" applyBorder="1" applyAlignment="1">
      <alignment horizontal="center"/>
    </xf>
    <xf numFmtId="3" fontId="8" fillId="2" borderId="61" xfId="0" applyNumberFormat="1" applyFont="1" applyFill="1" applyBorder="1" applyAlignment="1"/>
    <xf numFmtId="0" fontId="8" fillId="2" borderId="61" xfId="0" applyFont="1" applyFill="1" applyBorder="1" applyAlignment="1">
      <alignment horizontal="center"/>
    </xf>
    <xf numFmtId="49" fontId="2" fillId="2" borderId="63" xfId="0" applyNumberFormat="1" applyFont="1" applyFill="1" applyBorder="1" applyAlignment="1"/>
    <xf numFmtId="0" fontId="8" fillId="2" borderId="63" xfId="0" applyFont="1" applyFill="1" applyBorder="1" applyAlignment="1">
      <alignment horizontal="left" vertical="center" wrapText="1"/>
    </xf>
    <xf numFmtId="49" fontId="8" fillId="2" borderId="45" xfId="0" applyNumberFormat="1" applyFont="1" applyFill="1" applyBorder="1" applyAlignment="1">
      <alignment wrapText="1"/>
    </xf>
    <xf numFmtId="49" fontId="8" fillId="2" borderId="66" xfId="0" applyNumberFormat="1" applyFont="1" applyFill="1" applyBorder="1" applyAlignment="1">
      <alignment horizontal="center"/>
    </xf>
    <xf numFmtId="3" fontId="8" fillId="2" borderId="66" xfId="0" applyNumberFormat="1" applyFont="1" applyFill="1" applyBorder="1" applyAlignment="1"/>
    <xf numFmtId="3" fontId="4" fillId="2" borderId="4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/>
    </xf>
    <xf numFmtId="3" fontId="21" fillId="10" borderId="4" xfId="0" applyNumberFormat="1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9" fontId="4" fillId="8" borderId="29" xfId="0" applyNumberFormat="1" applyFont="1" applyFill="1" applyBorder="1" applyAlignment="1">
      <alignment vertical="center"/>
    </xf>
    <xf numFmtId="41" fontId="4" fillId="8" borderId="43" xfId="1" applyFont="1" applyFill="1" applyBorder="1" applyAlignment="1">
      <alignment vertical="center"/>
    </xf>
    <xf numFmtId="41" fontId="4" fillId="8" borderId="44" xfId="1" applyFont="1" applyFill="1" applyBorder="1" applyAlignment="1">
      <alignment vertical="center"/>
    </xf>
    <xf numFmtId="41" fontId="4" fillId="8" borderId="28" xfId="1" applyFont="1" applyFill="1" applyBorder="1" applyAlignment="1">
      <alignment vertical="center"/>
    </xf>
    <xf numFmtId="41" fontId="4" fillId="8" borderId="29" xfId="1" applyFont="1" applyFill="1" applyBorder="1" applyAlignment="1">
      <alignment vertical="center"/>
    </xf>
    <xf numFmtId="49" fontId="22" fillId="3" borderId="50" xfId="0" applyNumberFormat="1" applyFont="1" applyFill="1" applyBorder="1" applyAlignment="1">
      <alignment horizontal="center" vertical="center" wrapText="1"/>
    </xf>
    <xf numFmtId="49" fontId="22" fillId="3" borderId="50" xfId="0" applyNumberFormat="1" applyFont="1" applyFill="1" applyBorder="1" applyAlignment="1">
      <alignment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vertical="center"/>
    </xf>
    <xf numFmtId="3" fontId="22" fillId="3" borderId="50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9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60" xfId="0" applyNumberFormat="1" applyFont="1" applyFill="1" applyBorder="1" applyAlignment="1">
      <alignment horizontal="center" wrapText="1"/>
    </xf>
    <xf numFmtId="41" fontId="8" fillId="2" borderId="6" xfId="1" applyFont="1" applyFill="1" applyBorder="1" applyAlignment="1">
      <alignment vertical="center"/>
    </xf>
    <xf numFmtId="0" fontId="7" fillId="2" borderId="12" xfId="0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/>
    <xf numFmtId="49" fontId="1" fillId="3" borderId="18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1" fillId="6" borderId="22" xfId="0" applyNumberFormat="1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7" fillId="2" borderId="49" xfId="0" applyFont="1" applyFill="1" applyBorder="1" applyAlignment="1"/>
    <xf numFmtId="49" fontId="1" fillId="5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41" fontId="22" fillId="3" borderId="6" xfId="1" applyFont="1" applyFill="1" applyBorder="1" applyAlignment="1">
      <alignment vertical="center"/>
    </xf>
    <xf numFmtId="0" fontId="7" fillId="2" borderId="4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3" fontId="5" fillId="2" borderId="9" xfId="0" applyNumberFormat="1" applyFont="1" applyFill="1" applyBorder="1" applyAlignment="1"/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/>
    </xf>
    <xf numFmtId="3" fontId="22" fillId="3" borderId="6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/>
    <xf numFmtId="0" fontId="7" fillId="10" borderId="49" xfId="0" applyFont="1" applyFill="1" applyBorder="1" applyAlignment="1"/>
    <xf numFmtId="49" fontId="22" fillId="10" borderId="62" xfId="0" applyNumberFormat="1" applyFont="1" applyFill="1" applyBorder="1" applyAlignment="1">
      <alignment vertical="center"/>
    </xf>
    <xf numFmtId="0" fontId="22" fillId="10" borderId="64" xfId="0" applyFont="1" applyFill="1" applyBorder="1" applyAlignment="1">
      <alignment horizontal="center" vertical="center"/>
    </xf>
    <xf numFmtId="0" fontId="22" fillId="10" borderId="65" xfId="0" applyFont="1" applyFill="1" applyBorder="1" applyAlignment="1">
      <alignment horizontal="center" vertical="center"/>
    </xf>
    <xf numFmtId="0" fontId="22" fillId="10" borderId="65" xfId="0" applyFont="1" applyFill="1" applyBorder="1" applyAlignment="1">
      <alignment vertical="center"/>
    </xf>
    <xf numFmtId="3" fontId="22" fillId="10" borderId="65" xfId="0" applyNumberFormat="1" applyFont="1" applyFill="1" applyBorder="1" applyAlignment="1">
      <alignment vertical="center"/>
    </xf>
    <xf numFmtId="0" fontId="7" fillId="10" borderId="0" xfId="0" applyNumberFormat="1" applyFont="1" applyFill="1" applyAlignment="1"/>
    <xf numFmtId="0" fontId="7" fillId="10" borderId="0" xfId="0" applyNumberFormat="1" applyFont="1" applyFill="1" applyAlignment="1">
      <alignment horizontal="left" vertical="top"/>
    </xf>
    <xf numFmtId="0" fontId="7" fillId="10" borderId="0" xfId="0" applyFont="1" applyFill="1" applyAlignment="1"/>
    <xf numFmtId="49" fontId="24" fillId="3" borderId="6" xfId="0" applyNumberFormat="1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0" fontId="8" fillId="2" borderId="61" xfId="0" applyNumberFormat="1" applyFont="1" applyFill="1" applyBorder="1" applyAlignment="1">
      <alignment horizontal="center"/>
    </xf>
    <xf numFmtId="3" fontId="8" fillId="2" borderId="61" xfId="0" applyNumberFormat="1" applyFont="1" applyFill="1" applyBorder="1" applyAlignment="1">
      <alignment horizontal="right"/>
    </xf>
    <xf numFmtId="49" fontId="8" fillId="2" borderId="66" xfId="0" applyNumberFormat="1" applyFont="1" applyFill="1" applyBorder="1" applyAlignment="1"/>
    <xf numFmtId="0" fontId="8" fillId="2" borderId="66" xfId="0" applyNumberFormat="1" applyFont="1" applyFill="1" applyBorder="1" applyAlignment="1">
      <alignment horizontal="center"/>
    </xf>
    <xf numFmtId="3" fontId="8" fillId="2" borderId="66" xfId="0" applyNumberFormat="1" applyFont="1" applyFill="1" applyBorder="1" applyAlignment="1">
      <alignment horizontal="right"/>
    </xf>
    <xf numFmtId="3" fontId="8" fillId="2" borderId="45" xfId="0" applyNumberFormat="1" applyFont="1" applyFill="1" applyBorder="1" applyAlignment="1">
      <alignment horizontal="center"/>
    </xf>
    <xf numFmtId="41" fontId="4" fillId="2" borderId="4" xfId="0" applyNumberFormat="1" applyFont="1" applyFill="1" applyBorder="1" applyAlignment="1">
      <alignment vertical="center"/>
    </xf>
    <xf numFmtId="49" fontId="8" fillId="2" borderId="66" xfId="0" applyNumberFormat="1" applyFont="1" applyFill="1" applyBorder="1" applyAlignment="1">
      <alignment wrapText="1"/>
    </xf>
    <xf numFmtId="3" fontId="8" fillId="2" borderId="66" xfId="0" applyNumberFormat="1" applyFont="1" applyFill="1" applyBorder="1" applyAlignment="1">
      <alignment horizontal="center"/>
    </xf>
    <xf numFmtId="49" fontId="4" fillId="8" borderId="23" xfId="0" applyNumberFormat="1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/>
    </xf>
    <xf numFmtId="49" fontId="5" fillId="2" borderId="67" xfId="0" applyNumberFormat="1" applyFont="1" applyFill="1" applyBorder="1" applyAlignment="1">
      <alignment horizontal="right"/>
    </xf>
    <xf numFmtId="49" fontId="8" fillId="2" borderId="67" xfId="0" applyNumberFormat="1" applyFont="1" applyFill="1" applyBorder="1" applyAlignment="1">
      <alignment horizontal="right" vertical="center" wrapText="1"/>
    </xf>
    <xf numFmtId="49" fontId="8" fillId="2" borderId="67" xfId="0" applyNumberFormat="1" applyFont="1" applyFill="1" applyBorder="1" applyAlignment="1">
      <alignment horizontal="right"/>
    </xf>
    <xf numFmtId="49" fontId="8" fillId="2" borderId="67" xfId="0" applyNumberFormat="1" applyFont="1" applyFill="1" applyBorder="1" applyAlignment="1">
      <alignment horizontal="right" wrapText="1"/>
    </xf>
    <xf numFmtId="14" fontId="8" fillId="2" borderId="67" xfId="0" applyNumberFormat="1" applyFont="1" applyFill="1" applyBorder="1" applyAlignment="1">
      <alignment horizontal="right"/>
    </xf>
    <xf numFmtId="0" fontId="7" fillId="2" borderId="46" xfId="0" applyFont="1" applyFill="1" applyBorder="1" applyAlignment="1"/>
    <xf numFmtId="0" fontId="11" fillId="2" borderId="47" xfId="0" applyFont="1" applyFill="1" applyBorder="1" applyAlignment="1">
      <alignment wrapText="1"/>
    </xf>
    <xf numFmtId="49" fontId="1" fillId="3" borderId="61" xfId="0" applyNumberFormat="1" applyFont="1" applyFill="1" applyBorder="1" applyAlignment="1">
      <alignment vertical="center" wrapText="1"/>
    </xf>
    <xf numFmtId="49" fontId="8" fillId="2" borderId="61" xfId="0" applyNumberFormat="1" applyFont="1" applyFill="1" applyBorder="1" applyAlignment="1">
      <alignment vertical="center" wrapText="1"/>
    </xf>
    <xf numFmtId="49" fontId="18" fillId="9" borderId="30" xfId="0" applyNumberFormat="1" applyFont="1" applyFill="1" applyBorder="1" applyAlignment="1">
      <alignment vertical="center"/>
    </xf>
    <xf numFmtId="0" fontId="16" fillId="9" borderId="31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49" fontId="23" fillId="3" borderId="54" xfId="0" applyNumberFormat="1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168275</xdr:rowOff>
    </xdr:from>
    <xdr:to>
      <xdr:col>6</xdr:col>
      <xdr:colOff>796925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68275"/>
          <a:ext cx="5607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9" zoomScaleNormal="89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15" customWidth="1"/>
    <col min="17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62"/>
      <c r="B8" s="183"/>
      <c r="C8" s="16"/>
      <c r="D8" s="17"/>
      <c r="E8" s="16"/>
      <c r="F8" s="16"/>
      <c r="G8" s="16"/>
    </row>
    <row r="9" spans="1:8" ht="12" customHeight="1" x14ac:dyDescent="0.25">
      <c r="A9" s="63"/>
      <c r="B9" s="185" t="s">
        <v>0</v>
      </c>
      <c r="C9" s="178" t="s">
        <v>130</v>
      </c>
      <c r="D9" s="18"/>
      <c r="E9" s="191" t="s">
        <v>78</v>
      </c>
      <c r="F9" s="192"/>
      <c r="G9" s="19">
        <v>10000</v>
      </c>
    </row>
    <row r="10" spans="1:8" ht="15" customHeight="1" x14ac:dyDescent="0.25">
      <c r="A10" s="63"/>
      <c r="B10" s="186" t="s">
        <v>1</v>
      </c>
      <c r="C10" s="179" t="s">
        <v>77</v>
      </c>
      <c r="D10" s="23"/>
      <c r="E10" s="189" t="s">
        <v>2</v>
      </c>
      <c r="F10" s="190"/>
      <c r="G10" s="24" t="s">
        <v>118</v>
      </c>
      <c r="H10" s="25"/>
    </row>
    <row r="11" spans="1:8" ht="15" customHeight="1" x14ac:dyDescent="0.25">
      <c r="A11" s="63"/>
      <c r="B11" s="186" t="s">
        <v>3</v>
      </c>
      <c r="C11" s="180" t="s">
        <v>115</v>
      </c>
      <c r="D11" s="23"/>
      <c r="E11" s="189" t="s">
        <v>79</v>
      </c>
      <c r="F11" s="190"/>
      <c r="G11" s="26">
        <v>1200</v>
      </c>
      <c r="H11" s="25"/>
    </row>
    <row r="12" spans="1:8" ht="15" customHeight="1" x14ac:dyDescent="0.25">
      <c r="A12" s="63"/>
      <c r="B12" s="186" t="s">
        <v>4</v>
      </c>
      <c r="C12" s="181" t="s">
        <v>61</v>
      </c>
      <c r="D12" s="23"/>
      <c r="E12" s="28" t="s">
        <v>5</v>
      </c>
      <c r="F12" s="29"/>
      <c r="G12" s="30">
        <f>(G9*G11)</f>
        <v>12000000</v>
      </c>
      <c r="H12" s="25"/>
    </row>
    <row r="13" spans="1:8" ht="15" customHeight="1" x14ac:dyDescent="0.25">
      <c r="A13" s="63"/>
      <c r="B13" s="186" t="s">
        <v>6</v>
      </c>
      <c r="C13" s="180" t="s">
        <v>128</v>
      </c>
      <c r="D13" s="23"/>
      <c r="E13" s="189" t="s">
        <v>7</v>
      </c>
      <c r="F13" s="190"/>
      <c r="G13" s="24" t="s">
        <v>117</v>
      </c>
      <c r="H13" s="25"/>
    </row>
    <row r="14" spans="1:8" ht="39" customHeight="1" x14ac:dyDescent="0.25">
      <c r="A14" s="63"/>
      <c r="B14" s="186" t="s">
        <v>8</v>
      </c>
      <c r="C14" s="181" t="s">
        <v>129</v>
      </c>
      <c r="D14" s="23"/>
      <c r="E14" s="189" t="s">
        <v>9</v>
      </c>
      <c r="F14" s="190"/>
      <c r="G14" s="24" t="s">
        <v>118</v>
      </c>
      <c r="H14" s="25"/>
    </row>
    <row r="15" spans="1:8" ht="27.75" customHeight="1" x14ac:dyDescent="0.25">
      <c r="A15" s="63"/>
      <c r="B15" s="186" t="s">
        <v>10</v>
      </c>
      <c r="C15" s="182" t="s">
        <v>114</v>
      </c>
      <c r="D15" s="23"/>
      <c r="E15" s="193" t="s">
        <v>11</v>
      </c>
      <c r="F15" s="194"/>
      <c r="G15" s="27" t="s">
        <v>116</v>
      </c>
      <c r="H15" s="25"/>
    </row>
    <row r="16" spans="1:8" ht="12" customHeight="1" x14ac:dyDescent="0.25">
      <c r="A16" s="64"/>
      <c r="B16" s="184"/>
      <c r="C16" s="67"/>
      <c r="D16" s="68"/>
      <c r="E16" s="69"/>
      <c r="F16" s="69"/>
      <c r="G16" s="70"/>
      <c r="H16" s="25"/>
    </row>
    <row r="17" spans="1:255" ht="12" customHeight="1" x14ac:dyDescent="0.25">
      <c r="A17" s="63"/>
      <c r="B17" s="195" t="s">
        <v>12</v>
      </c>
      <c r="C17" s="196"/>
      <c r="D17" s="196"/>
      <c r="E17" s="196"/>
      <c r="F17" s="196"/>
      <c r="G17" s="197"/>
      <c r="H17" s="25"/>
    </row>
    <row r="18" spans="1:255" ht="12" customHeight="1" x14ac:dyDescent="0.25">
      <c r="A18" s="64"/>
      <c r="B18" s="71"/>
      <c r="C18" s="72"/>
      <c r="D18" s="72"/>
      <c r="E18" s="72"/>
      <c r="F18" s="73"/>
      <c r="G18" s="73"/>
      <c r="H18" s="25"/>
    </row>
    <row r="19" spans="1:255" ht="12" customHeight="1" x14ac:dyDescent="0.25">
      <c r="A19" s="66"/>
      <c r="B19" s="133" t="s">
        <v>13</v>
      </c>
      <c r="C19" s="74"/>
      <c r="D19" s="75"/>
      <c r="E19" s="75"/>
      <c r="F19" s="75"/>
      <c r="G19" s="75"/>
      <c r="H19" s="25"/>
    </row>
    <row r="20" spans="1:255" ht="24" customHeight="1" x14ac:dyDescent="0.25">
      <c r="A20" s="63"/>
      <c r="B20" s="107" t="s">
        <v>14</v>
      </c>
      <c r="C20" s="107" t="s">
        <v>15</v>
      </c>
      <c r="D20" s="107" t="s">
        <v>16</v>
      </c>
      <c r="E20" s="107" t="s">
        <v>17</v>
      </c>
      <c r="F20" s="107" t="s">
        <v>18</v>
      </c>
      <c r="G20" s="107" t="s">
        <v>19</v>
      </c>
      <c r="H20" s="25"/>
    </row>
    <row r="21" spans="1:255" ht="12.75" customHeight="1" x14ac:dyDescent="0.25">
      <c r="A21" s="65"/>
      <c r="B21" s="76" t="s">
        <v>80</v>
      </c>
      <c r="C21" s="77" t="s">
        <v>20</v>
      </c>
      <c r="D21" s="114">
        <v>10</v>
      </c>
      <c r="E21" s="77" t="s">
        <v>102</v>
      </c>
      <c r="F21" s="79">
        <v>20000</v>
      </c>
      <c r="G21" s="79">
        <f>(D21*F21)</f>
        <v>200000</v>
      </c>
      <c r="H21" s="25"/>
    </row>
    <row r="22" spans="1:255" ht="12.75" customHeight="1" x14ac:dyDescent="0.25">
      <c r="A22" s="65"/>
      <c r="B22" s="61" t="s">
        <v>81</v>
      </c>
      <c r="C22" s="31" t="s">
        <v>20</v>
      </c>
      <c r="D22" s="115">
        <v>2</v>
      </c>
      <c r="E22" s="31" t="s">
        <v>82</v>
      </c>
      <c r="F22" s="30">
        <v>20000</v>
      </c>
      <c r="G22" s="30">
        <f t="shared" ref="G22:G28" si="0">(D22*F22)</f>
        <v>40000</v>
      </c>
      <c r="H22" s="25"/>
    </row>
    <row r="23" spans="1:255" ht="12.75" customHeight="1" x14ac:dyDescent="0.25">
      <c r="A23" s="65"/>
      <c r="B23" s="60" t="s">
        <v>120</v>
      </c>
      <c r="C23" s="31" t="s">
        <v>20</v>
      </c>
      <c r="D23" s="115">
        <v>10</v>
      </c>
      <c r="E23" s="31" t="s">
        <v>70</v>
      </c>
      <c r="F23" s="30">
        <v>20000</v>
      </c>
      <c r="G23" s="30">
        <f t="shared" si="0"/>
        <v>200000</v>
      </c>
      <c r="H23" s="25"/>
    </row>
    <row r="24" spans="1:255" ht="12.75" customHeight="1" x14ac:dyDescent="0.25">
      <c r="A24" s="65"/>
      <c r="B24" s="60" t="s">
        <v>121</v>
      </c>
      <c r="C24" s="31" t="s">
        <v>20</v>
      </c>
      <c r="D24" s="115">
        <v>5</v>
      </c>
      <c r="E24" s="31" t="s">
        <v>82</v>
      </c>
      <c r="F24" s="30">
        <v>20000</v>
      </c>
      <c r="G24" s="30">
        <f t="shared" si="0"/>
        <v>100000</v>
      </c>
      <c r="H24" s="25"/>
    </row>
    <row r="25" spans="1:255" ht="12.75" customHeight="1" x14ac:dyDescent="0.25">
      <c r="A25" s="65"/>
      <c r="B25" s="60" t="s">
        <v>83</v>
      </c>
      <c r="C25" s="31" t="s">
        <v>20</v>
      </c>
      <c r="D25" s="115">
        <v>5</v>
      </c>
      <c r="E25" s="31" t="s">
        <v>62</v>
      </c>
      <c r="F25" s="30">
        <v>20000</v>
      </c>
      <c r="G25" s="30">
        <f t="shared" si="0"/>
        <v>100000</v>
      </c>
      <c r="H25" s="25"/>
    </row>
    <row r="26" spans="1:255" ht="12.75" customHeight="1" x14ac:dyDescent="0.25">
      <c r="A26" s="65"/>
      <c r="B26" s="60" t="s">
        <v>122</v>
      </c>
      <c r="C26" s="31" t="s">
        <v>20</v>
      </c>
      <c r="D26" s="115">
        <v>3</v>
      </c>
      <c r="E26" s="31" t="s">
        <v>119</v>
      </c>
      <c r="F26" s="30">
        <v>20000</v>
      </c>
      <c r="G26" s="30">
        <f t="shared" si="0"/>
        <v>60000</v>
      </c>
      <c r="H26" s="25"/>
    </row>
    <row r="27" spans="1:255" ht="12.75" customHeight="1" x14ac:dyDescent="0.25">
      <c r="A27" s="65"/>
      <c r="B27" s="60" t="s">
        <v>123</v>
      </c>
      <c r="C27" s="31" t="s">
        <v>20</v>
      </c>
      <c r="D27" s="115">
        <v>2</v>
      </c>
      <c r="E27" s="31" t="s">
        <v>85</v>
      </c>
      <c r="F27" s="30">
        <v>20000</v>
      </c>
      <c r="G27" s="30">
        <f t="shared" si="0"/>
        <v>40000</v>
      </c>
      <c r="H27" s="25"/>
    </row>
    <row r="28" spans="1:255" ht="12.75" customHeight="1" x14ac:dyDescent="0.25">
      <c r="A28" s="65"/>
      <c r="B28" s="60" t="s">
        <v>84</v>
      </c>
      <c r="C28" s="31" t="s">
        <v>20</v>
      </c>
      <c r="D28" s="115">
        <v>2</v>
      </c>
      <c r="E28" s="31" t="s">
        <v>85</v>
      </c>
      <c r="F28" s="30">
        <v>20000</v>
      </c>
      <c r="G28" s="30">
        <f t="shared" si="0"/>
        <v>40000</v>
      </c>
      <c r="H28" s="25"/>
    </row>
    <row r="29" spans="1:255" ht="14.25" customHeight="1" x14ac:dyDescent="0.25">
      <c r="A29" s="65"/>
      <c r="B29" s="80" t="s">
        <v>71</v>
      </c>
      <c r="C29" s="81" t="s">
        <v>86</v>
      </c>
      <c r="D29" s="116">
        <v>10000</v>
      </c>
      <c r="E29" s="81" t="s">
        <v>118</v>
      </c>
      <c r="F29" s="82">
        <v>400</v>
      </c>
      <c r="G29" s="82">
        <f>(D29*F29)</f>
        <v>4000000</v>
      </c>
      <c r="H29" s="25"/>
    </row>
    <row r="30" spans="1:255" ht="12.75" customHeight="1" x14ac:dyDescent="0.25">
      <c r="A30" s="63"/>
      <c r="B30" s="108" t="s">
        <v>21</v>
      </c>
      <c r="C30" s="109"/>
      <c r="D30" s="109"/>
      <c r="E30" s="109"/>
      <c r="F30" s="110"/>
      <c r="G30" s="111">
        <f>SUM(G21:G29)</f>
        <v>4780000</v>
      </c>
      <c r="H30" s="25"/>
    </row>
    <row r="31" spans="1:255" ht="12" customHeight="1" x14ac:dyDescent="0.25">
      <c r="A31" s="64"/>
      <c r="B31" s="71"/>
      <c r="C31" s="73"/>
      <c r="D31" s="73"/>
      <c r="E31" s="73"/>
      <c r="F31" s="83"/>
      <c r="G31" s="83"/>
      <c r="H31" s="25"/>
    </row>
    <row r="32" spans="1:255" s="123" customFormat="1" ht="12" customHeight="1" x14ac:dyDescent="0.25">
      <c r="A32" s="134"/>
      <c r="B32" s="135" t="s">
        <v>22</v>
      </c>
      <c r="C32" s="136"/>
      <c r="D32" s="137"/>
      <c r="E32" s="137"/>
      <c r="F32" s="138"/>
      <c r="G32" s="138"/>
      <c r="H32" s="20"/>
      <c r="I32" s="20"/>
      <c r="J32" s="20"/>
      <c r="K32" s="20"/>
      <c r="L32" s="20"/>
      <c r="M32" s="20"/>
      <c r="N32" s="20"/>
      <c r="O32" s="20"/>
      <c r="P32" s="12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123" customFormat="1" ht="24" customHeight="1" x14ac:dyDescent="0.25">
      <c r="A33" s="134"/>
      <c r="B33" s="139" t="s">
        <v>14</v>
      </c>
      <c r="C33" s="140" t="s">
        <v>15</v>
      </c>
      <c r="D33" s="140" t="s">
        <v>16</v>
      </c>
      <c r="E33" s="139" t="s">
        <v>17</v>
      </c>
      <c r="F33" s="140" t="s">
        <v>18</v>
      </c>
      <c r="G33" s="139" t="s">
        <v>19</v>
      </c>
      <c r="H33" s="20"/>
      <c r="I33" s="20"/>
      <c r="J33" s="20"/>
      <c r="K33" s="20"/>
      <c r="L33" s="20"/>
      <c r="M33" s="20"/>
      <c r="N33" s="20"/>
      <c r="O33" s="20"/>
      <c r="P33" s="12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ht="12" customHeight="1" x14ac:dyDescent="0.25">
      <c r="A34" s="66"/>
      <c r="B34" s="112" t="s">
        <v>87</v>
      </c>
      <c r="C34" s="113" t="s">
        <v>60</v>
      </c>
      <c r="D34" s="113">
        <v>1</v>
      </c>
      <c r="E34" s="113" t="s">
        <v>69</v>
      </c>
      <c r="F34" s="117">
        <v>30000</v>
      </c>
      <c r="G34" s="117">
        <f>D34*F34</f>
        <v>30000</v>
      </c>
      <c r="H34" s="25"/>
    </row>
    <row r="35" spans="1:255" s="123" customFormat="1" ht="12" customHeight="1" x14ac:dyDescent="0.25">
      <c r="A35" s="134"/>
      <c r="B35" s="141" t="s">
        <v>23</v>
      </c>
      <c r="C35" s="142"/>
      <c r="D35" s="142"/>
      <c r="E35" s="142"/>
      <c r="F35" s="143"/>
      <c r="G35" s="143">
        <f>SUM(G34)</f>
        <v>30000</v>
      </c>
      <c r="H35" s="20"/>
      <c r="I35" s="20"/>
      <c r="J35" s="20"/>
      <c r="K35" s="20"/>
      <c r="L35" s="20"/>
      <c r="M35" s="20"/>
      <c r="N35" s="20"/>
      <c r="O35" s="20"/>
      <c r="P35" s="12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123" customFormat="1" ht="12" customHeight="1" x14ac:dyDescent="0.25">
      <c r="A36" s="144"/>
      <c r="B36" s="145"/>
      <c r="C36" s="146"/>
      <c r="D36" s="146"/>
      <c r="E36" s="146"/>
      <c r="F36" s="147"/>
      <c r="G36" s="147"/>
      <c r="H36" s="20"/>
      <c r="I36" s="20"/>
      <c r="J36" s="20"/>
      <c r="K36" s="20"/>
      <c r="L36" s="20"/>
      <c r="M36" s="20"/>
      <c r="N36" s="20"/>
      <c r="O36" s="20"/>
      <c r="P36" s="12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123" customFormat="1" ht="12" customHeight="1" x14ac:dyDescent="0.25">
      <c r="A37" s="134"/>
      <c r="B37" s="135" t="s">
        <v>24</v>
      </c>
      <c r="C37" s="136"/>
      <c r="D37" s="137"/>
      <c r="E37" s="137"/>
      <c r="F37" s="138"/>
      <c r="G37" s="138"/>
      <c r="H37" s="20"/>
      <c r="I37" s="20"/>
      <c r="J37" s="20"/>
      <c r="K37" s="20"/>
      <c r="L37" s="20"/>
      <c r="M37" s="20"/>
      <c r="N37" s="20"/>
      <c r="O37" s="20"/>
      <c r="P37" s="12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123" customFormat="1" ht="24" customHeight="1" x14ac:dyDescent="0.25">
      <c r="A38" s="134"/>
      <c r="B38" s="148" t="s">
        <v>14</v>
      </c>
      <c r="C38" s="148" t="s">
        <v>15</v>
      </c>
      <c r="D38" s="148" t="s">
        <v>16</v>
      </c>
      <c r="E38" s="148" t="s">
        <v>17</v>
      </c>
      <c r="F38" s="149" t="s">
        <v>18</v>
      </c>
      <c r="G38" s="148" t="s">
        <v>19</v>
      </c>
      <c r="H38" s="20" t="s">
        <v>65</v>
      </c>
      <c r="I38" s="20"/>
      <c r="J38" s="20"/>
      <c r="K38" s="20"/>
      <c r="L38" s="20"/>
      <c r="M38" s="20"/>
      <c r="N38" s="20"/>
      <c r="O38" s="20"/>
      <c r="P38" s="12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ht="12.75" customHeight="1" x14ac:dyDescent="0.25">
      <c r="A39" s="65"/>
      <c r="B39" s="76" t="s">
        <v>63</v>
      </c>
      <c r="C39" s="77" t="s">
        <v>25</v>
      </c>
      <c r="D39" s="78">
        <v>0.5</v>
      </c>
      <c r="E39" s="84" t="s">
        <v>85</v>
      </c>
      <c r="F39" s="79">
        <v>96000</v>
      </c>
      <c r="G39" s="79">
        <f t="shared" ref="G39:G40" si="1">(D39*F39)</f>
        <v>48000</v>
      </c>
      <c r="H39" s="25"/>
    </row>
    <row r="40" spans="1:255" ht="12.75" customHeight="1" x14ac:dyDescent="0.25">
      <c r="A40" s="65"/>
      <c r="B40" s="32" t="s">
        <v>64</v>
      </c>
      <c r="C40" s="33" t="s">
        <v>25</v>
      </c>
      <c r="D40" s="34">
        <v>2</v>
      </c>
      <c r="E40" s="35" t="s">
        <v>124</v>
      </c>
      <c r="F40" s="36">
        <v>96000</v>
      </c>
      <c r="G40" s="36">
        <f t="shared" si="1"/>
        <v>192000</v>
      </c>
      <c r="H40" s="25"/>
    </row>
    <row r="41" spans="1:255" s="123" customFormat="1" ht="12.75" customHeight="1" x14ac:dyDescent="0.25">
      <c r="A41" s="134"/>
      <c r="B41" s="141" t="s">
        <v>26</v>
      </c>
      <c r="C41" s="142"/>
      <c r="D41" s="142"/>
      <c r="E41" s="142"/>
      <c r="F41" s="150"/>
      <c r="G41" s="151">
        <f>SUM(G39:G40)</f>
        <v>240000</v>
      </c>
      <c r="H41" s="20"/>
      <c r="I41" s="20"/>
      <c r="J41" s="20"/>
      <c r="K41" s="20"/>
      <c r="L41" s="20"/>
      <c r="M41" s="20"/>
      <c r="N41" s="20"/>
      <c r="O41" s="20"/>
      <c r="P41" s="12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123" customFormat="1" ht="12" customHeight="1" x14ac:dyDescent="0.25">
      <c r="A42" s="144"/>
      <c r="B42" s="145"/>
      <c r="C42" s="146"/>
      <c r="D42" s="146"/>
      <c r="E42" s="146"/>
      <c r="F42" s="147"/>
      <c r="G42" s="147"/>
      <c r="H42" s="20"/>
      <c r="I42" s="20"/>
      <c r="J42" s="20"/>
      <c r="K42" s="20"/>
      <c r="L42" s="20"/>
      <c r="M42" s="20"/>
      <c r="N42" s="20"/>
      <c r="O42" s="20"/>
      <c r="P42" s="122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123" customFormat="1" ht="12" customHeight="1" x14ac:dyDescent="0.25">
      <c r="A43" s="134"/>
      <c r="B43" s="135" t="s">
        <v>27</v>
      </c>
      <c r="C43" s="136"/>
      <c r="D43" s="137"/>
      <c r="E43" s="137"/>
      <c r="F43" s="138"/>
      <c r="G43" s="138"/>
      <c r="H43" s="20"/>
      <c r="I43" s="20"/>
      <c r="J43" s="20"/>
      <c r="K43" s="20"/>
      <c r="L43" s="20"/>
      <c r="M43" s="20"/>
      <c r="N43" s="20"/>
      <c r="O43" s="20"/>
      <c r="P43" s="12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123" customFormat="1" ht="24" customHeight="1" x14ac:dyDescent="0.25">
      <c r="A44" s="134"/>
      <c r="B44" s="149" t="s">
        <v>28</v>
      </c>
      <c r="C44" s="149" t="s">
        <v>29</v>
      </c>
      <c r="D44" s="149" t="s">
        <v>30</v>
      </c>
      <c r="E44" s="149" t="s">
        <v>17</v>
      </c>
      <c r="F44" s="149" t="s">
        <v>18</v>
      </c>
      <c r="G44" s="149" t="s">
        <v>19</v>
      </c>
      <c r="H44" s="20"/>
      <c r="I44" s="20"/>
      <c r="J44" s="20"/>
      <c r="K44" s="152"/>
      <c r="L44" s="20"/>
      <c r="M44" s="20"/>
      <c r="N44" s="20"/>
      <c r="O44" s="20"/>
      <c r="P44" s="122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ht="12.75" customHeight="1" x14ac:dyDescent="0.25">
      <c r="A45" s="63"/>
      <c r="B45" s="93" t="s">
        <v>31</v>
      </c>
      <c r="C45" s="94"/>
      <c r="D45" s="94"/>
      <c r="E45" s="94"/>
      <c r="F45" s="94"/>
      <c r="G45" s="94"/>
      <c r="H45" s="25"/>
      <c r="K45" s="14"/>
    </row>
    <row r="46" spans="1:255" ht="12.75" customHeight="1" x14ac:dyDescent="0.25">
      <c r="A46" s="63"/>
      <c r="B46" s="86" t="s">
        <v>66</v>
      </c>
      <c r="C46" s="87" t="s">
        <v>67</v>
      </c>
      <c r="D46" s="87">
        <v>100</v>
      </c>
      <c r="E46" s="87" t="s">
        <v>100</v>
      </c>
      <c r="F46" s="88">
        <v>392</v>
      </c>
      <c r="G46" s="88">
        <f>D46*F46</f>
        <v>39200</v>
      </c>
      <c r="H46" s="25"/>
      <c r="K46" s="14"/>
    </row>
    <row r="47" spans="1:255" ht="12.75" customHeight="1" x14ac:dyDescent="0.25">
      <c r="A47" s="63"/>
      <c r="B47" s="86" t="s">
        <v>72</v>
      </c>
      <c r="C47" s="87" t="s">
        <v>67</v>
      </c>
      <c r="D47" s="87">
        <v>200</v>
      </c>
      <c r="E47" s="87" t="s">
        <v>101</v>
      </c>
      <c r="F47" s="88">
        <v>432</v>
      </c>
      <c r="G47" s="88">
        <f t="shared" ref="G47:G50" si="2">D47*F47</f>
        <v>86400</v>
      </c>
      <c r="H47" s="25"/>
      <c r="K47" s="14"/>
    </row>
    <row r="48" spans="1:255" ht="12.75" customHeight="1" x14ac:dyDescent="0.25">
      <c r="A48" s="63"/>
      <c r="B48" s="89" t="s">
        <v>88</v>
      </c>
      <c r="C48" s="87" t="s">
        <v>67</v>
      </c>
      <c r="D48" s="87">
        <v>150</v>
      </c>
      <c r="E48" s="87" t="s">
        <v>82</v>
      </c>
      <c r="F48" s="88">
        <v>500</v>
      </c>
      <c r="G48" s="88">
        <f t="shared" si="2"/>
        <v>75000</v>
      </c>
      <c r="H48" s="25"/>
      <c r="K48" s="14"/>
    </row>
    <row r="49" spans="1:255" ht="12.75" customHeight="1" x14ac:dyDescent="0.25">
      <c r="A49" s="63"/>
      <c r="B49" s="85" t="s">
        <v>68</v>
      </c>
      <c r="C49" s="90"/>
      <c r="D49" s="166"/>
      <c r="E49" s="90"/>
      <c r="F49" s="167"/>
      <c r="G49" s="88">
        <f t="shared" si="2"/>
        <v>0</v>
      </c>
      <c r="H49" s="25"/>
    </row>
    <row r="50" spans="1:255" ht="12.75" customHeight="1" x14ac:dyDescent="0.25">
      <c r="A50" s="63"/>
      <c r="B50" s="86" t="s">
        <v>89</v>
      </c>
      <c r="C50" s="90" t="s">
        <v>67</v>
      </c>
      <c r="D50" s="92">
        <v>10</v>
      </c>
      <c r="E50" s="92" t="s">
        <v>102</v>
      </c>
      <c r="F50" s="167">
        <v>6000</v>
      </c>
      <c r="G50" s="88">
        <f t="shared" si="2"/>
        <v>60000</v>
      </c>
      <c r="H50" s="25"/>
    </row>
    <row r="51" spans="1:255" ht="12.75" customHeight="1" x14ac:dyDescent="0.25">
      <c r="A51" s="63"/>
      <c r="B51" s="86" t="s">
        <v>90</v>
      </c>
      <c r="C51" s="90" t="s">
        <v>75</v>
      </c>
      <c r="D51" s="166">
        <v>4</v>
      </c>
      <c r="E51" s="90" t="s">
        <v>103</v>
      </c>
      <c r="F51" s="167">
        <v>9500</v>
      </c>
      <c r="G51" s="91">
        <f>(D51*F51)</f>
        <v>38000</v>
      </c>
      <c r="H51" s="25"/>
    </row>
    <row r="52" spans="1:255" ht="12.75" customHeight="1" x14ac:dyDescent="0.25">
      <c r="A52" s="63"/>
      <c r="B52" s="86" t="s">
        <v>91</v>
      </c>
      <c r="C52" s="90" t="s">
        <v>67</v>
      </c>
      <c r="D52" s="166">
        <v>4</v>
      </c>
      <c r="E52" s="90" t="s">
        <v>104</v>
      </c>
      <c r="F52" s="167">
        <v>10000</v>
      </c>
      <c r="G52" s="91">
        <f>(D52*F52)</f>
        <v>40000</v>
      </c>
      <c r="H52" s="25"/>
    </row>
    <row r="53" spans="1:255" ht="12.75" customHeight="1" x14ac:dyDescent="0.25">
      <c r="A53" s="63"/>
      <c r="B53" s="85" t="s">
        <v>32</v>
      </c>
      <c r="C53" s="90"/>
      <c r="D53" s="166"/>
      <c r="E53" s="90"/>
      <c r="F53" s="167"/>
      <c r="G53" s="91">
        <f>(D53*F53)</f>
        <v>0</v>
      </c>
      <c r="H53" s="25"/>
    </row>
    <row r="54" spans="1:255" ht="12.75" customHeight="1" x14ac:dyDescent="0.25">
      <c r="A54" s="63"/>
      <c r="B54" s="86" t="s">
        <v>92</v>
      </c>
      <c r="C54" s="92" t="s">
        <v>75</v>
      </c>
      <c r="D54" s="92">
        <v>1</v>
      </c>
      <c r="E54" s="92" t="s">
        <v>105</v>
      </c>
      <c r="F54" s="167">
        <v>9000</v>
      </c>
      <c r="G54" s="91">
        <f t="shared" ref="G54:G63" si="3">(D54*F54)</f>
        <v>9000</v>
      </c>
      <c r="H54" s="25"/>
    </row>
    <row r="55" spans="1:255" ht="11.25" customHeight="1" x14ac:dyDescent="0.25">
      <c r="A55" s="14"/>
      <c r="B55" s="86" t="s">
        <v>93</v>
      </c>
      <c r="C55" s="90" t="s">
        <v>75</v>
      </c>
      <c r="D55" s="166">
        <v>0.5</v>
      </c>
      <c r="E55" s="90" t="s">
        <v>104</v>
      </c>
      <c r="F55" s="167">
        <v>27000</v>
      </c>
      <c r="G55" s="91">
        <f t="shared" si="3"/>
        <v>13500</v>
      </c>
      <c r="H55" s="25"/>
    </row>
    <row r="56" spans="1:255" ht="11.25" customHeight="1" x14ac:dyDescent="0.25">
      <c r="A56" s="14"/>
      <c r="B56" s="86" t="s">
        <v>94</v>
      </c>
      <c r="C56" s="90" t="s">
        <v>75</v>
      </c>
      <c r="D56" s="166">
        <v>0.5</v>
      </c>
      <c r="E56" s="90" t="s">
        <v>106</v>
      </c>
      <c r="F56" s="167">
        <v>36000</v>
      </c>
      <c r="G56" s="91">
        <f t="shared" si="3"/>
        <v>18000</v>
      </c>
      <c r="H56" s="25"/>
    </row>
    <row r="57" spans="1:255" ht="12.75" customHeight="1" x14ac:dyDescent="0.25">
      <c r="A57" s="63"/>
      <c r="B57" s="85" t="s">
        <v>73</v>
      </c>
      <c r="C57" s="90"/>
      <c r="D57" s="166"/>
      <c r="E57" s="90"/>
      <c r="F57" s="167"/>
      <c r="G57" s="91">
        <f t="shared" si="3"/>
        <v>0</v>
      </c>
      <c r="H57" s="25"/>
    </row>
    <row r="58" spans="1:255" ht="12.75" customHeight="1" x14ac:dyDescent="0.25">
      <c r="A58" s="63"/>
      <c r="B58" s="86" t="s">
        <v>74</v>
      </c>
      <c r="C58" s="90" t="s">
        <v>75</v>
      </c>
      <c r="D58" s="166">
        <v>2</v>
      </c>
      <c r="E58" s="90" t="s">
        <v>101</v>
      </c>
      <c r="F58" s="167">
        <v>11000</v>
      </c>
      <c r="G58" s="91">
        <f t="shared" si="3"/>
        <v>22000</v>
      </c>
      <c r="H58" s="25"/>
    </row>
    <row r="59" spans="1:255" ht="12.75" customHeight="1" x14ac:dyDescent="0.25">
      <c r="A59" s="63"/>
      <c r="B59" s="86" t="s">
        <v>95</v>
      </c>
      <c r="C59" s="90" t="s">
        <v>75</v>
      </c>
      <c r="D59" s="166">
        <v>3</v>
      </c>
      <c r="E59" s="90" t="s">
        <v>107</v>
      </c>
      <c r="F59" s="167">
        <v>9000</v>
      </c>
      <c r="G59" s="91">
        <f t="shared" si="3"/>
        <v>27000</v>
      </c>
      <c r="H59" s="25"/>
    </row>
    <row r="60" spans="1:255" ht="12.75" customHeight="1" x14ac:dyDescent="0.25">
      <c r="A60" s="63"/>
      <c r="B60" s="85" t="s">
        <v>96</v>
      </c>
      <c r="C60" s="90"/>
      <c r="D60" s="166"/>
      <c r="E60" s="90"/>
      <c r="F60" s="167"/>
      <c r="G60" s="91">
        <f t="shared" si="3"/>
        <v>0</v>
      </c>
      <c r="H60" s="25"/>
    </row>
    <row r="61" spans="1:255" ht="12.75" customHeight="1" x14ac:dyDescent="0.25">
      <c r="A61" s="63"/>
      <c r="B61" s="86" t="s">
        <v>99</v>
      </c>
      <c r="C61" s="90" t="s">
        <v>75</v>
      </c>
      <c r="D61" s="166">
        <v>4</v>
      </c>
      <c r="E61" s="90" t="s">
        <v>108</v>
      </c>
      <c r="F61" s="167">
        <v>10000</v>
      </c>
      <c r="G61" s="91">
        <f t="shared" si="3"/>
        <v>40000</v>
      </c>
      <c r="H61" s="25"/>
    </row>
    <row r="62" spans="1:255" ht="12.75" customHeight="1" x14ac:dyDescent="0.25">
      <c r="A62" s="63"/>
      <c r="B62" s="86" t="s">
        <v>97</v>
      </c>
      <c r="C62" s="90" t="s">
        <v>75</v>
      </c>
      <c r="D62" s="166">
        <v>4</v>
      </c>
      <c r="E62" s="90" t="s">
        <v>108</v>
      </c>
      <c r="F62" s="167">
        <v>9000</v>
      </c>
      <c r="G62" s="91">
        <f t="shared" si="3"/>
        <v>36000</v>
      </c>
      <c r="H62" s="25"/>
    </row>
    <row r="63" spans="1:255" ht="12.75" customHeight="1" x14ac:dyDescent="0.25">
      <c r="A63" s="63"/>
      <c r="B63" s="168" t="s">
        <v>98</v>
      </c>
      <c r="C63" s="96" t="s">
        <v>75</v>
      </c>
      <c r="D63" s="169">
        <v>4</v>
      </c>
      <c r="E63" s="96" t="s">
        <v>109</v>
      </c>
      <c r="F63" s="170">
        <v>6000</v>
      </c>
      <c r="G63" s="97">
        <f t="shared" si="3"/>
        <v>24000</v>
      </c>
      <c r="H63" s="25"/>
    </row>
    <row r="64" spans="1:255" s="123" customFormat="1" ht="12.75" customHeight="1" x14ac:dyDescent="0.25">
      <c r="A64" s="134"/>
      <c r="B64" s="141" t="s">
        <v>127</v>
      </c>
      <c r="C64" s="142"/>
      <c r="D64" s="142"/>
      <c r="E64" s="142"/>
      <c r="F64" s="150"/>
      <c r="G64" s="151">
        <f>SUM(G45:G63)</f>
        <v>528100</v>
      </c>
      <c r="H64" s="20"/>
      <c r="I64" s="20"/>
      <c r="J64" s="20"/>
      <c r="K64" s="20"/>
      <c r="L64" s="20"/>
      <c r="M64" s="20"/>
      <c r="N64" s="20"/>
      <c r="O64" s="20"/>
      <c r="P64" s="122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161" customFormat="1" ht="12.75" customHeight="1" x14ac:dyDescent="0.25">
      <c r="A65" s="153"/>
      <c r="B65" s="154"/>
      <c r="C65" s="155"/>
      <c r="D65" s="156"/>
      <c r="E65" s="156"/>
      <c r="F65" s="157"/>
      <c r="G65" s="158"/>
      <c r="H65" s="159"/>
      <c r="I65" s="159"/>
      <c r="J65" s="159"/>
      <c r="K65" s="159"/>
      <c r="L65" s="159"/>
      <c r="M65" s="159"/>
      <c r="N65" s="159"/>
      <c r="O65" s="159"/>
      <c r="P65" s="160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</row>
    <row r="66" spans="1:255" s="123" customFormat="1" ht="12" customHeight="1" x14ac:dyDescent="0.25">
      <c r="A66" s="134"/>
      <c r="B66" s="135" t="s">
        <v>33</v>
      </c>
      <c r="C66" s="136"/>
      <c r="D66" s="137"/>
      <c r="E66" s="137"/>
      <c r="F66" s="138"/>
      <c r="G66" s="138"/>
      <c r="H66" s="20"/>
      <c r="I66" s="20"/>
      <c r="J66" s="20"/>
      <c r="K66" s="20"/>
      <c r="L66" s="20"/>
      <c r="M66" s="20"/>
      <c r="N66" s="20"/>
      <c r="O66" s="20"/>
      <c r="P66" s="122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123" customFormat="1" ht="24" customHeight="1" x14ac:dyDescent="0.25">
      <c r="A67" s="134"/>
      <c r="B67" s="148" t="s">
        <v>34</v>
      </c>
      <c r="C67" s="149" t="s">
        <v>29</v>
      </c>
      <c r="D67" s="149" t="s">
        <v>30</v>
      </c>
      <c r="E67" s="148" t="s">
        <v>17</v>
      </c>
      <c r="F67" s="149" t="s">
        <v>18</v>
      </c>
      <c r="G67" s="148" t="s">
        <v>19</v>
      </c>
      <c r="H67" s="20"/>
      <c r="I67" s="20"/>
      <c r="J67" s="20"/>
      <c r="K67" s="20"/>
      <c r="L67" s="20"/>
      <c r="M67" s="20"/>
      <c r="N67" s="20"/>
      <c r="O67" s="20"/>
      <c r="P67" s="122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ht="12.75" customHeight="1" x14ac:dyDescent="0.25">
      <c r="A68" s="65"/>
      <c r="B68" s="95" t="s">
        <v>110</v>
      </c>
      <c r="C68" s="37" t="s">
        <v>126</v>
      </c>
      <c r="D68" s="171">
        <v>1</v>
      </c>
      <c r="E68" s="37" t="s">
        <v>111</v>
      </c>
      <c r="F68" s="38">
        <v>35000</v>
      </c>
      <c r="G68" s="38">
        <f>D68*F68</f>
        <v>35000</v>
      </c>
      <c r="H68" s="25"/>
    </row>
    <row r="69" spans="1:255" ht="12.75" customHeight="1" x14ac:dyDescent="0.25">
      <c r="A69" s="63"/>
      <c r="B69" s="173" t="s">
        <v>125</v>
      </c>
      <c r="C69" s="96" t="s">
        <v>126</v>
      </c>
      <c r="D69" s="174">
        <v>1</v>
      </c>
      <c r="E69" s="96" t="s">
        <v>76</v>
      </c>
      <c r="F69" s="97">
        <v>30000</v>
      </c>
      <c r="G69" s="97">
        <f>D69*F69</f>
        <v>30000</v>
      </c>
      <c r="H69" s="25"/>
    </row>
    <row r="70" spans="1:255" s="123" customFormat="1" ht="13.5" customHeight="1" x14ac:dyDescent="0.25">
      <c r="A70" s="134"/>
      <c r="B70" s="162" t="s">
        <v>35</v>
      </c>
      <c r="C70" s="163"/>
      <c r="D70" s="163"/>
      <c r="E70" s="163"/>
      <c r="F70" s="164"/>
      <c r="G70" s="165">
        <f>SUM(G68:G69)</f>
        <v>65000</v>
      </c>
      <c r="H70" s="20"/>
      <c r="I70" s="20"/>
      <c r="J70" s="20"/>
      <c r="K70" s="20"/>
      <c r="L70" s="20"/>
      <c r="M70" s="20"/>
      <c r="N70" s="20"/>
      <c r="O70" s="20"/>
      <c r="P70" s="122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ht="12" customHeight="1" x14ac:dyDescent="0.25">
      <c r="A71" s="64"/>
      <c r="B71" s="39"/>
      <c r="C71" s="39"/>
      <c r="D71" s="39"/>
      <c r="E71" s="39"/>
      <c r="F71" s="40"/>
      <c r="G71" s="40"/>
      <c r="H71" s="25"/>
    </row>
    <row r="72" spans="1:255" s="123" customFormat="1" ht="12" customHeight="1" x14ac:dyDescent="0.25">
      <c r="A72" s="118"/>
      <c r="B72" s="119" t="s">
        <v>36</v>
      </c>
      <c r="C72" s="120"/>
      <c r="D72" s="120"/>
      <c r="E72" s="120"/>
      <c r="F72" s="120"/>
      <c r="G72" s="121">
        <f>G30+G35+G41+G64+G70</f>
        <v>5643100</v>
      </c>
      <c r="H72" s="20"/>
      <c r="I72" s="20"/>
      <c r="J72" s="20"/>
      <c r="K72" s="20"/>
      <c r="L72" s="20"/>
      <c r="M72" s="20"/>
      <c r="N72" s="20"/>
      <c r="O72" s="20"/>
      <c r="P72" s="12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123" customFormat="1" ht="12" customHeight="1" x14ac:dyDescent="0.25">
      <c r="A73" s="118"/>
      <c r="B73" s="124" t="s">
        <v>37</v>
      </c>
      <c r="C73" s="125"/>
      <c r="D73" s="125"/>
      <c r="E73" s="125"/>
      <c r="F73" s="125"/>
      <c r="G73" s="126">
        <f>G72*0.05</f>
        <v>282155</v>
      </c>
      <c r="H73" s="20"/>
      <c r="I73" s="20"/>
      <c r="J73" s="20"/>
      <c r="K73" s="20"/>
      <c r="L73" s="20"/>
      <c r="M73" s="20"/>
      <c r="N73" s="20"/>
      <c r="O73" s="20"/>
      <c r="P73" s="122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s="123" customFormat="1" ht="12" customHeight="1" x14ac:dyDescent="0.25">
      <c r="A74" s="118"/>
      <c r="B74" s="127" t="s">
        <v>38</v>
      </c>
      <c r="C74" s="128"/>
      <c r="D74" s="128"/>
      <c r="E74" s="128"/>
      <c r="F74" s="128"/>
      <c r="G74" s="129">
        <f>G73+G72</f>
        <v>5925255</v>
      </c>
      <c r="H74" s="20"/>
      <c r="I74" s="20"/>
      <c r="J74" s="20"/>
      <c r="K74" s="20"/>
      <c r="L74" s="20"/>
      <c r="M74" s="20"/>
      <c r="N74" s="20"/>
      <c r="O74" s="20"/>
      <c r="P74" s="122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s="123" customFormat="1" ht="12" customHeight="1" x14ac:dyDescent="0.25">
      <c r="A75" s="118"/>
      <c r="B75" s="124" t="s">
        <v>39</v>
      </c>
      <c r="C75" s="125"/>
      <c r="D75" s="125"/>
      <c r="E75" s="125"/>
      <c r="F75" s="125"/>
      <c r="G75" s="126">
        <f>G12</f>
        <v>12000000</v>
      </c>
      <c r="H75" s="20"/>
      <c r="I75" s="20"/>
      <c r="J75" s="20"/>
      <c r="K75" s="20"/>
      <c r="L75" s="20"/>
      <c r="M75" s="20"/>
      <c r="N75" s="20"/>
      <c r="O75" s="20"/>
      <c r="P75" s="122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s="123" customFormat="1" ht="12" customHeight="1" x14ac:dyDescent="0.25">
      <c r="A76" s="118"/>
      <c r="B76" s="130" t="s">
        <v>40</v>
      </c>
      <c r="C76" s="131"/>
      <c r="D76" s="131"/>
      <c r="E76" s="131"/>
      <c r="F76" s="131"/>
      <c r="G76" s="132">
        <f>G75-G74</f>
        <v>6074745</v>
      </c>
      <c r="H76" s="20"/>
      <c r="I76" s="20"/>
      <c r="J76" s="20"/>
      <c r="K76" s="20"/>
      <c r="L76" s="20"/>
      <c r="M76" s="20"/>
      <c r="N76" s="20"/>
      <c r="O76" s="20"/>
      <c r="P76" s="122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ht="12" customHeight="1" x14ac:dyDescent="0.25">
      <c r="A77" s="63"/>
      <c r="B77" s="41" t="s">
        <v>112</v>
      </c>
      <c r="C77" s="42"/>
      <c r="D77" s="42"/>
      <c r="E77" s="42"/>
      <c r="F77" s="42"/>
      <c r="G77" s="43"/>
      <c r="H77" s="25"/>
    </row>
    <row r="78" spans="1:255" ht="12.75" customHeight="1" thickBot="1" x14ac:dyDescent="0.3">
      <c r="A78" s="63"/>
      <c r="B78" s="44"/>
      <c r="C78" s="42"/>
      <c r="D78" s="42"/>
      <c r="E78" s="42"/>
      <c r="F78" s="42"/>
      <c r="G78" s="43"/>
      <c r="H78" s="25"/>
    </row>
    <row r="79" spans="1:255" ht="12" customHeight="1" x14ac:dyDescent="0.25">
      <c r="A79" s="63"/>
      <c r="B79" s="45" t="s">
        <v>113</v>
      </c>
      <c r="C79" s="46"/>
      <c r="D79" s="46"/>
      <c r="E79" s="46"/>
      <c r="F79" s="47"/>
      <c r="G79" s="43"/>
      <c r="H79" s="25"/>
    </row>
    <row r="80" spans="1:255" ht="12" customHeight="1" x14ac:dyDescent="0.25">
      <c r="A80" s="63"/>
      <c r="B80" s="48" t="s">
        <v>41</v>
      </c>
      <c r="C80" s="49"/>
      <c r="D80" s="49"/>
      <c r="E80" s="49"/>
      <c r="F80" s="50"/>
      <c r="G80" s="43"/>
      <c r="H80" s="25"/>
    </row>
    <row r="81" spans="1:8" ht="12" customHeight="1" x14ac:dyDescent="0.25">
      <c r="A81" s="63"/>
      <c r="B81" s="48" t="s">
        <v>42</v>
      </c>
      <c r="C81" s="49"/>
      <c r="D81" s="49"/>
      <c r="E81" s="49"/>
      <c r="F81" s="50"/>
      <c r="G81" s="43"/>
      <c r="H81" s="25"/>
    </row>
    <row r="82" spans="1:8" ht="12" customHeight="1" x14ac:dyDescent="0.25">
      <c r="A82" s="63"/>
      <c r="B82" s="48" t="s">
        <v>43</v>
      </c>
      <c r="C82" s="49"/>
      <c r="D82" s="49"/>
      <c r="E82" s="49"/>
      <c r="F82" s="50"/>
      <c r="G82" s="43"/>
      <c r="H82" s="25"/>
    </row>
    <row r="83" spans="1:8" ht="12" customHeight="1" x14ac:dyDescent="0.25">
      <c r="A83" s="63"/>
      <c r="B83" s="48" t="s">
        <v>44</v>
      </c>
      <c r="C83" s="49"/>
      <c r="D83" s="49"/>
      <c r="E83" s="49"/>
      <c r="F83" s="50"/>
      <c r="G83" s="43"/>
      <c r="H83" s="25"/>
    </row>
    <row r="84" spans="1:8" ht="12" customHeight="1" x14ac:dyDescent="0.25">
      <c r="A84" s="63"/>
      <c r="B84" s="48" t="s">
        <v>45</v>
      </c>
      <c r="C84" s="49"/>
      <c r="D84" s="49"/>
      <c r="E84" s="49"/>
      <c r="F84" s="50"/>
      <c r="G84" s="43"/>
      <c r="H84" s="25"/>
    </row>
    <row r="85" spans="1:8" ht="12.75" customHeight="1" thickBot="1" x14ac:dyDescent="0.3">
      <c r="A85" s="63"/>
      <c r="B85" s="51" t="s">
        <v>46</v>
      </c>
      <c r="C85" s="52"/>
      <c r="D85" s="52"/>
      <c r="E85" s="52"/>
      <c r="F85" s="53"/>
      <c r="G85" s="43"/>
      <c r="H85" s="25"/>
    </row>
    <row r="86" spans="1:8" ht="12.75" customHeight="1" x14ac:dyDescent="0.25">
      <c r="A86" s="63"/>
      <c r="B86" s="54"/>
      <c r="C86" s="49"/>
      <c r="D86" s="49"/>
      <c r="E86" s="49"/>
      <c r="F86" s="49"/>
      <c r="G86" s="43"/>
      <c r="H86" s="25"/>
    </row>
    <row r="87" spans="1:8" ht="15" customHeight="1" thickBot="1" x14ac:dyDescent="0.3">
      <c r="A87" s="63"/>
      <c r="B87" s="187" t="s">
        <v>47</v>
      </c>
      <c r="C87" s="188"/>
      <c r="D87" s="55"/>
      <c r="E87" s="56"/>
      <c r="F87" s="56"/>
      <c r="G87" s="43"/>
      <c r="H87" s="25"/>
    </row>
    <row r="88" spans="1:8" ht="12" customHeight="1" x14ac:dyDescent="0.25">
      <c r="A88" s="63"/>
      <c r="B88" s="175" t="s">
        <v>34</v>
      </c>
      <c r="C88" s="176" t="s">
        <v>48</v>
      </c>
      <c r="D88" s="177" t="s">
        <v>49</v>
      </c>
      <c r="E88" s="56"/>
      <c r="F88" s="56"/>
      <c r="G88" s="43"/>
      <c r="H88" s="25"/>
    </row>
    <row r="89" spans="1:8" ht="12" customHeight="1" x14ac:dyDescent="0.25">
      <c r="A89" s="63"/>
      <c r="B89" s="101" t="s">
        <v>50</v>
      </c>
      <c r="C89" s="100">
        <f>G30</f>
        <v>4780000</v>
      </c>
      <c r="D89" s="57">
        <f>(C89/C95)</f>
        <v>0.80671633541510024</v>
      </c>
      <c r="E89" s="56"/>
      <c r="F89" s="56"/>
      <c r="G89" s="43"/>
      <c r="H89" s="25"/>
    </row>
    <row r="90" spans="1:8" ht="12" customHeight="1" x14ac:dyDescent="0.25">
      <c r="A90" s="63"/>
      <c r="B90" s="101" t="s">
        <v>51</v>
      </c>
      <c r="C90" s="172">
        <f>G35</f>
        <v>30000</v>
      </c>
      <c r="D90" s="57">
        <v>0</v>
      </c>
      <c r="E90" s="56"/>
      <c r="F90" s="56"/>
      <c r="G90" s="43"/>
      <c r="H90" s="25"/>
    </row>
    <row r="91" spans="1:8" ht="12" customHeight="1" x14ac:dyDescent="0.25">
      <c r="A91" s="63"/>
      <c r="B91" s="101" t="s">
        <v>52</v>
      </c>
      <c r="C91" s="98">
        <f>G41</f>
        <v>240000</v>
      </c>
      <c r="D91" s="57">
        <f>(C91/C95)</f>
        <v>4.0504585878582439E-2</v>
      </c>
      <c r="E91" s="56"/>
      <c r="F91" s="56"/>
      <c r="G91" s="43"/>
      <c r="H91" s="25"/>
    </row>
    <row r="92" spans="1:8" ht="12" customHeight="1" x14ac:dyDescent="0.25">
      <c r="A92" s="63"/>
      <c r="B92" s="101" t="s">
        <v>28</v>
      </c>
      <c r="C92" s="98">
        <f>G64</f>
        <v>528100</v>
      </c>
      <c r="D92" s="57">
        <f>(C92/C95)</f>
        <v>8.9126965843664113E-2</v>
      </c>
      <c r="E92" s="56"/>
      <c r="F92" s="56"/>
      <c r="G92" s="43"/>
      <c r="H92" s="25"/>
    </row>
    <row r="93" spans="1:8" ht="12" customHeight="1" x14ac:dyDescent="0.25">
      <c r="A93" s="63"/>
      <c r="B93" s="101" t="s">
        <v>53</v>
      </c>
      <c r="C93" s="99">
        <v>65000</v>
      </c>
      <c r="D93" s="57">
        <f>(C93/C95)</f>
        <v>1.0969992008782745E-2</v>
      </c>
      <c r="E93" s="58"/>
      <c r="F93" s="58"/>
      <c r="G93" s="43"/>
      <c r="H93" s="25"/>
    </row>
    <row r="94" spans="1:8" ht="12" customHeight="1" x14ac:dyDescent="0.25">
      <c r="A94" s="63"/>
      <c r="B94" s="101" t="s">
        <v>54</v>
      </c>
      <c r="C94" s="99">
        <f>G73</f>
        <v>282155</v>
      </c>
      <c r="D94" s="57">
        <f>(C94/C95)</f>
        <v>4.7619047619047616E-2</v>
      </c>
      <c r="E94" s="58"/>
      <c r="F94" s="58"/>
      <c r="G94" s="43"/>
      <c r="H94" s="25"/>
    </row>
    <row r="95" spans="1:8" ht="12.75" customHeight="1" thickBot="1" x14ac:dyDescent="0.3">
      <c r="A95" s="63"/>
      <c r="B95" s="6" t="s">
        <v>55</v>
      </c>
      <c r="C95" s="7">
        <f>SUM(C89:C94)</f>
        <v>5925255</v>
      </c>
      <c r="D95" s="102">
        <f>SUM(D89:D94)</f>
        <v>0.99493692676517709</v>
      </c>
      <c r="E95" s="58"/>
      <c r="F95" s="58"/>
      <c r="G95" s="43"/>
      <c r="H95" s="25"/>
    </row>
    <row r="96" spans="1:8" ht="12" customHeight="1" x14ac:dyDescent="0.25">
      <c r="A96" s="63"/>
      <c r="B96" s="44"/>
      <c r="C96" s="42"/>
      <c r="D96" s="42"/>
      <c r="E96" s="42"/>
      <c r="F96" s="42"/>
      <c r="G96" s="43"/>
      <c r="H96" s="25"/>
    </row>
    <row r="97" spans="1:8" ht="12.75" customHeight="1" x14ac:dyDescent="0.25">
      <c r="A97" s="63"/>
      <c r="B97" s="59"/>
      <c r="C97" s="42"/>
      <c r="D97" s="42"/>
      <c r="E97" s="42"/>
      <c r="F97" s="42"/>
      <c r="G97" s="43"/>
      <c r="H97" s="25"/>
    </row>
    <row r="98" spans="1:8" ht="12" customHeight="1" thickBot="1" x14ac:dyDescent="0.3">
      <c r="A98" s="63"/>
      <c r="B98" s="9"/>
      <c r="C98" s="10" t="s">
        <v>56</v>
      </c>
      <c r="D98" s="11"/>
      <c r="E98" s="12"/>
      <c r="F98" s="3"/>
      <c r="G98" s="4"/>
    </row>
    <row r="99" spans="1:8" ht="12" customHeight="1" x14ac:dyDescent="0.25">
      <c r="A99" s="63"/>
      <c r="B99" s="13" t="s">
        <v>57</v>
      </c>
      <c r="C99" s="103">
        <v>8000</v>
      </c>
      <c r="D99" s="103">
        <v>10000</v>
      </c>
      <c r="E99" s="104">
        <v>12000</v>
      </c>
      <c r="F99" s="8"/>
      <c r="G99" s="5"/>
    </row>
    <row r="100" spans="1:8" ht="12.75" customHeight="1" thickBot="1" x14ac:dyDescent="0.3">
      <c r="A100" s="63"/>
      <c r="B100" s="6" t="s">
        <v>58</v>
      </c>
      <c r="C100" s="105">
        <f>G74/C99</f>
        <v>740.65687500000001</v>
      </c>
      <c r="D100" s="105">
        <f>(G74/D99)</f>
        <v>592.52549999999997</v>
      </c>
      <c r="E100" s="106">
        <f>(G74/E99)</f>
        <v>493.77125000000001</v>
      </c>
      <c r="F100" s="8"/>
      <c r="G100" s="5"/>
    </row>
    <row r="101" spans="1:8" ht="15.6" customHeight="1" x14ac:dyDescent="0.25">
      <c r="A101" s="63"/>
      <c r="B101" s="22" t="s">
        <v>59</v>
      </c>
      <c r="C101" s="21"/>
      <c r="D101" s="21"/>
      <c r="E101" s="21"/>
      <c r="F101" s="21"/>
      <c r="G101" s="21"/>
    </row>
    <row r="102" spans="1:8" ht="11.25" customHeight="1" x14ac:dyDescent="0.25">
      <c r="B102" s="20"/>
      <c r="C102" s="20"/>
      <c r="D102" s="20"/>
      <c r="E102" s="20"/>
      <c r="F102" s="20"/>
      <c r="G102" s="20"/>
    </row>
    <row r="103" spans="1:8" ht="11.25" customHeight="1" x14ac:dyDescent="0.25">
      <c r="B103" s="20"/>
      <c r="C103" s="20"/>
      <c r="D103" s="20"/>
      <c r="E103" s="20"/>
      <c r="F103" s="20"/>
      <c r="G103" s="20"/>
    </row>
    <row r="104" spans="1:8" ht="11.25" customHeight="1" x14ac:dyDescent="0.25">
      <c r="B104" s="20"/>
      <c r="C104" s="20"/>
      <c r="D104" s="20"/>
      <c r="E104" s="20"/>
      <c r="F104" s="20"/>
      <c r="G104" s="20"/>
    </row>
    <row r="105" spans="1:8" ht="11.25" customHeight="1" x14ac:dyDescent="0.25">
      <c r="B105" s="20"/>
      <c r="C105" s="20"/>
      <c r="D105" s="20"/>
      <c r="E105" s="20"/>
      <c r="F105" s="20"/>
      <c r="G105" s="2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2021-03-24T13:49:35Z</dcterms:modified>
</cp:coreProperties>
</file>