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Licantén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E100" i="1" l="1"/>
  <c r="D100" i="1"/>
  <c r="C100" i="1"/>
  <c r="G57" i="1" l="1"/>
  <c r="G58" i="1"/>
  <c r="G59" i="1"/>
  <c r="G60" i="1"/>
  <c r="G61" i="1"/>
  <c r="G62" i="1"/>
  <c r="G63" i="1"/>
  <c r="G47" i="1"/>
  <c r="G48" i="1"/>
  <c r="G49" i="1"/>
  <c r="G50" i="1"/>
  <c r="G46" i="1"/>
  <c r="G39" i="1"/>
  <c r="G69" i="1" l="1"/>
  <c r="G68" i="1"/>
  <c r="G56" i="1"/>
  <c r="G34" i="1"/>
  <c r="G35" i="1" s="1"/>
  <c r="C90" i="1" s="1"/>
  <c r="G29" i="1"/>
  <c r="G28" i="1"/>
  <c r="G54" i="1" l="1"/>
  <c r="G55" i="1"/>
  <c r="G53" i="1"/>
  <c r="G22" i="1" l="1"/>
  <c r="G23" i="1"/>
  <c r="G24" i="1"/>
  <c r="G25" i="1"/>
  <c r="G26" i="1"/>
  <c r="G27" i="1"/>
  <c r="G70" i="1" l="1"/>
  <c r="G52" i="1"/>
  <c r="G51" i="1"/>
  <c r="G40" i="1"/>
  <c r="G21" i="1"/>
  <c r="G12" i="1"/>
  <c r="G75" i="1" s="1"/>
  <c r="G64" i="1" l="1"/>
  <c r="C92" i="1" s="1"/>
  <c r="G30" i="1"/>
  <c r="C89" i="1" s="1"/>
  <c r="G41" i="1"/>
  <c r="C91" i="1" s="1"/>
  <c r="G72" i="1" l="1"/>
  <c r="G73" i="1" s="1"/>
  <c r="G74" i="1" l="1"/>
  <c r="C94" i="1"/>
  <c r="G76" i="1" l="1"/>
  <c r="C95" i="1"/>
  <c r="D93" i="1" l="1"/>
  <c r="D89" i="1"/>
  <c r="D91" i="1"/>
  <c r="D92" i="1"/>
  <c r="D94" i="1"/>
  <c r="D95" i="1" l="1"/>
</calcChain>
</file>

<file path=xl/sharedStrings.xml><?xml version="1.0" encoding="utf-8"?>
<sst xmlns="http://schemas.openxmlformats.org/spreadsheetml/2006/main" count="184" uniqueCount="131">
  <si>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</si>
  <si>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</si>
  <si>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</si>
  <si>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</si>
  <si>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</si>
  <si>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</si>
  <si>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</si>
  <si>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</si>
  <si>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</si>
  <si>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</si>
  <si>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</si>
  <si>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</si>
  <si>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</si>
  <si>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</si>
  <si>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</si>
  <si>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</si>
  <si>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</si>
  <si>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</si>
  <si>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</si>
  <si>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</si>
  <si>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</si>
  <si>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</si>
  <si>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</si>
  <si>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</si>
  <si>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</si>
  <si>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</si>
  <si>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</si>
  <si>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</si>
  <si>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</si>
  <si>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</si>
  <si>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</si>
  <si>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</si>
  <si>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</si>
  <si>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</si>
  <si>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</si>
  <si>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</si>
  <si>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</si>
  <si>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</si>
  <si>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</si>
  <si>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</si>
  <si>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</si>
  <si>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</si>
  <si>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</si>
  <si>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</si>
  <si>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</si>
  <si>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</si>
  <si>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</si>
  <si>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</si>
  <si>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</si>
  <si>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</si>
  <si>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</si>
  <si>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</si>
  <si>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</si>
  <si>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</si>
  <si>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</si>
  <si>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</si>
  <si>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</si>
  <si>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</si>
  <si>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</si>
  <si>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OCTUBRE-ENERO</t>
  </si>
  <si>
    <t>APLICACIÓN AGROQU,</t>
  </si>
  <si>
    <t>ACARREO INSUMOS</t>
  </si>
  <si>
    <t xml:space="preserve"> </t>
  </si>
  <si>
    <t>UREA</t>
  </si>
  <si>
    <t>KG.</t>
  </si>
  <si>
    <t>FUNGUICIDAS</t>
  </si>
  <si>
    <t>SEPTIEMBRE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</si>
  <si>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</si>
  <si>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</si>
  <si>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</si>
  <si>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</si>
  <si>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</si>
  <si>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</si>
  <si>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</si>
  <si>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</si>
  <si>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</si>
  <si>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</si>
  <si>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PODA INV.</t>
  </si>
  <si>
    <t>SACAR RESTOS DE PODA</t>
  </si>
  <si>
    <t>JULIO-AGOSTO</t>
  </si>
  <si>
    <t>APLICAC. FERTILIZANTES</t>
  </si>
  <si>
    <t>CONTROL DE MALEZAS</t>
  </si>
  <si>
    <t>JUNIO-ENERO</t>
  </si>
  <si>
    <t>KG</t>
  </si>
  <si>
    <t>ACEQUIADURA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</si>
  <si>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</si>
  <si>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</si>
  <si>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</si>
  <si>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</si>
  <si>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</si>
  <si>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</si>
  <si>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</si>
  <si>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</si>
  <si>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</si>
  <si>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</si>
  <si>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</si>
  <si>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</si>
  <si>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</si>
  <si>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</si>
  <si>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</si>
  <si>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</si>
  <si>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</si>
  <si>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</si>
  <si>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</si>
  <si>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</si>
  <si>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</si>
  <si>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</si>
  <si>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</si>
  <si>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</si>
  <si>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</si>
  <si>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u/>
        <sz val="7"/>
        <color indexed="8"/>
        <rFont val="Calibri"/>
        <family val="2"/>
      </rPr>
      <t>Notas</t>
    </r>
    <r>
      <rPr>
        <sz val="7"/>
        <color indexed="8"/>
        <rFont val="Calibri"/>
        <family val="2"/>
      </rPr>
      <t>:</t>
    </r>
  </si>
  <si>
    <t>DIC. 2020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</si>
  <si>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</si>
  <si>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</si>
  <si>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</si>
  <si>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</si>
  <si>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</si>
  <si>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</si>
  <si>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</si>
  <si>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</si>
  <si>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</si>
  <si>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</si>
  <si>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ANAL.DE SUELOS</t>
  </si>
  <si>
    <t>UN</t>
  </si>
  <si>
    <t>Subtotal Insumos</t>
  </si>
  <si>
    <t>LICANTEN</t>
  </si>
  <si>
    <t>LICANTEN-HUALAÑE</t>
  </si>
  <si>
    <t>ESCENARIOS COSTO UNITARIO  ($/kg)</t>
  </si>
  <si>
    <t>Rendimiento (kg/hà)</t>
  </si>
  <si>
    <t>Costo unitario ($/kg) (*)</t>
  </si>
  <si>
    <t>FRAMBUESA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</si>
</sst>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u/>
      <sz val="7"/>
      <color indexed="8"/>
      <name val="Calibri"/>
      <family val="2"/>
    </font>
    <font>
      <sz val="7"/>
      <color indexed="15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  <family val="2"/>
    </font>
    <font>
      <b/>
      <sz val="7"/>
      <name val="Arial Narrow"/>
      <family val="2"/>
    </font>
    <font>
      <b/>
      <sz val="8"/>
      <color indexed="9"/>
      <name val="Arial Narrow"/>
      <family val="2"/>
    </font>
    <font>
      <b/>
      <i/>
      <sz val="9"/>
      <color indexed="9"/>
      <name val="Calibri"/>
      <family val="2"/>
    </font>
    <font>
      <b/>
      <sz val="9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20" fillId="0" borderId="0" applyFont="0" applyFill="0" applyBorder="0" applyAlignment="0" applyProtection="0"/>
  </cellStyleXfs>
  <cellXfs count="19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3" fillId="7" borderId="12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49" fontId="4" fillId="8" borderId="28" xfId="0" applyNumberFormat="1" applyFont="1" applyFill="1" applyBorder="1" applyAlignment="1">
      <alignment vertical="center"/>
    </xf>
    <xf numFmtId="165" fontId="4" fillId="8" borderId="29" xfId="0" applyNumberFormat="1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3" fillId="9" borderId="12" xfId="0" applyFont="1" applyFill="1" applyBorder="1" applyAlignment="1">
      <alignment vertical="center"/>
    </xf>
    <xf numFmtId="49" fontId="6" fillId="9" borderId="13" xfId="0" applyNumberFormat="1" applyFont="1" applyFill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49" fontId="4" fillId="8" borderId="43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1" xfId="0" applyFont="1" applyFill="1" applyBorder="1" applyAlignment="1"/>
    <xf numFmtId="49" fontId="5" fillId="2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/>
    <xf numFmtId="3" fontId="5" fillId="2" borderId="5" xfId="0" applyNumberFormat="1" applyFont="1" applyFill="1" applyBorder="1" applyAlignment="1"/>
    <xf numFmtId="0" fontId="7" fillId="0" borderId="0" xfId="0" applyNumberFormat="1" applyFont="1" applyAlignment="1"/>
    <xf numFmtId="0" fontId="4" fillId="2" borderId="13" xfId="0" applyFont="1" applyFill="1" applyBorder="1" applyAlignment="1"/>
    <xf numFmtId="49" fontId="4" fillId="2" borderId="13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/>
    <xf numFmtId="49" fontId="8" fillId="2" borderId="5" xfId="0" applyNumberFormat="1" applyFont="1" applyFill="1" applyBorder="1" applyAlignment="1">
      <alignment horizontal="right"/>
    </xf>
    <xf numFmtId="0" fontId="10" fillId="0" borderId="0" xfId="0" applyNumberFormat="1" applyFont="1" applyAlignment="1"/>
    <xf numFmtId="166" fontId="8" fillId="2" borderId="5" xfId="0" applyNumberFormat="1" applyFont="1" applyFill="1" applyBorder="1" applyAlignment="1"/>
    <xf numFmtId="49" fontId="8" fillId="2" borderId="5" xfId="0" applyNumberFormat="1" applyFont="1" applyFill="1" applyBorder="1" applyAlignment="1">
      <alignment horizontal="right" wrapText="1"/>
    </xf>
    <xf numFmtId="49" fontId="8" fillId="2" borderId="5" xfId="0" applyNumberFormat="1" applyFont="1" applyFill="1" applyBorder="1" applyAlignment="1"/>
    <xf numFmtId="0" fontId="8" fillId="2" borderId="5" xfId="0" applyFont="1" applyFill="1" applyBorder="1" applyAlignment="1"/>
    <xf numFmtId="3" fontId="8" fillId="2" borderId="5" xfId="0" applyNumberFormat="1" applyFont="1" applyFill="1" applyBorder="1" applyAlignment="1">
      <alignment horizontal="right" wrapText="1"/>
    </xf>
    <xf numFmtId="14" fontId="8" fillId="2" borderId="5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11" xfId="0" applyNumberFormat="1" applyFont="1" applyFill="1" applyBorder="1" applyAlignment="1">
      <alignment wrapText="1"/>
    </xf>
    <xf numFmtId="49" fontId="8" fillId="2" borderId="11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wrapText="1"/>
    </xf>
    <xf numFmtId="49" fontId="8" fillId="2" borderId="11" xfId="0" applyNumberFormat="1" applyFont="1" applyFill="1" applyBorder="1" applyAlignment="1">
      <alignment horizontal="right" wrapText="1"/>
    </xf>
    <xf numFmtId="3" fontId="8" fillId="2" borderId="11" xfId="0" applyNumberFormat="1" applyFont="1" applyFill="1" applyBorder="1" applyAlignment="1">
      <alignment horizontal="right" wrapText="1"/>
    </xf>
    <xf numFmtId="49" fontId="8" fillId="2" borderId="46" xfId="0" applyNumberFormat="1" applyFont="1" applyFill="1" applyBorder="1" applyAlignment="1">
      <alignment horizontal="center"/>
    </xf>
    <xf numFmtId="3" fontId="8" fillId="2" borderId="46" xfId="0" applyNumberFormat="1" applyFont="1" applyFill="1" applyBorder="1" applyAlignment="1"/>
    <xf numFmtId="0" fontId="11" fillId="2" borderId="15" xfId="0" applyFont="1" applyFill="1" applyBorder="1" applyAlignment="1"/>
    <xf numFmtId="3" fontId="11" fillId="2" borderId="15" xfId="0" applyNumberFormat="1" applyFont="1" applyFill="1" applyBorder="1" applyAlignment="1"/>
    <xf numFmtId="49" fontId="10" fillId="2" borderId="13" xfId="0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164" fontId="12" fillId="2" borderId="13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49" fontId="16" fillId="2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/>
    <xf numFmtId="0" fontId="16" fillId="2" borderId="36" xfId="0" applyFont="1" applyFill="1" applyBorder="1" applyAlignment="1"/>
    <xf numFmtId="49" fontId="16" fillId="2" borderId="37" xfId="0" applyNumberFormat="1" applyFont="1" applyFill="1" applyBorder="1" applyAlignment="1">
      <alignment vertical="center"/>
    </xf>
    <xf numFmtId="0" fontId="16" fillId="2" borderId="13" xfId="0" applyFont="1" applyFill="1" applyBorder="1" applyAlignment="1"/>
    <xf numFmtId="0" fontId="16" fillId="2" borderId="38" xfId="0" applyFont="1" applyFill="1" applyBorder="1" applyAlignment="1"/>
    <xf numFmtId="49" fontId="16" fillId="2" borderId="39" xfId="0" applyNumberFormat="1" applyFont="1" applyFill="1" applyBorder="1" applyAlignment="1">
      <alignment vertical="center"/>
    </xf>
    <xf numFmtId="0" fontId="16" fillId="2" borderId="40" xfId="0" applyFont="1" applyFill="1" applyBorder="1" applyAlignment="1"/>
    <xf numFmtId="0" fontId="16" fillId="2" borderId="41" xfId="0" applyFont="1" applyFill="1" applyBorder="1" applyAlignment="1"/>
    <xf numFmtId="0" fontId="16" fillId="2" borderId="13" xfId="0" applyFont="1" applyFill="1" applyBorder="1" applyAlignment="1">
      <alignment vertical="center"/>
    </xf>
    <xf numFmtId="0" fontId="16" fillId="9" borderId="33" xfId="0" applyFont="1" applyFill="1" applyBorder="1" applyAlignment="1"/>
    <xf numFmtId="0" fontId="16" fillId="7" borderId="13" xfId="0" applyFont="1" applyFill="1" applyBorder="1" applyAlignment="1"/>
    <xf numFmtId="49" fontId="16" fillId="8" borderId="24" xfId="0" applyNumberFormat="1" applyFont="1" applyFill="1" applyBorder="1" applyAlignment="1">
      <alignment vertical="center"/>
    </xf>
    <xf numFmtId="49" fontId="16" fillId="8" borderId="14" xfId="0" applyNumberFormat="1" applyFont="1" applyFill="1" applyBorder="1" applyAlignment="1">
      <alignment vertical="center"/>
    </xf>
    <xf numFmtId="49" fontId="16" fillId="8" borderId="25" xfId="0" applyNumberFormat="1" applyFont="1" applyFill="1" applyBorder="1" applyAlignment="1"/>
    <xf numFmtId="9" fontId="16" fillId="2" borderId="27" xfId="0" applyNumberFormat="1" applyFont="1" applyFill="1" applyBorder="1" applyAlignment="1"/>
    <xf numFmtId="0" fontId="13" fillId="7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/>
    <xf numFmtId="0" fontId="0" fillId="2" borderId="47" xfId="0" applyFont="1" applyFill="1" applyBorder="1" applyAlignment="1"/>
    <xf numFmtId="0" fontId="0" fillId="2" borderId="13" xfId="0" applyFont="1" applyFill="1" applyBorder="1" applyAlignment="1"/>
    <xf numFmtId="0" fontId="0" fillId="2" borderId="48" xfId="0" applyFont="1" applyFill="1" applyBorder="1" applyAlignment="1"/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0" fontId="11" fillId="2" borderId="15" xfId="0" applyFont="1" applyFill="1" applyBorder="1" applyAlignment="1">
      <alignment wrapText="1"/>
    </xf>
    <xf numFmtId="14" fontId="11" fillId="2" borderId="52" xfId="0" applyNumberFormat="1" applyFont="1" applyFill="1" applyBorder="1" applyAlignment="1"/>
    <xf numFmtId="0" fontId="11" fillId="2" borderId="47" xfId="0" applyFont="1" applyFill="1" applyBorder="1" applyAlignment="1"/>
    <xf numFmtId="0" fontId="11" fillId="2" borderId="52" xfId="0" applyFont="1" applyFill="1" applyBorder="1" applyAlignment="1"/>
    <xf numFmtId="0" fontId="11" fillId="2" borderId="52" xfId="0" applyFont="1" applyFill="1" applyBorder="1" applyAlignment="1">
      <alignment horizontal="justify" wrapText="1"/>
    </xf>
    <xf numFmtId="0" fontId="11" fillId="2" borderId="53" xfId="0" applyFont="1" applyFill="1" applyBorder="1" applyAlignment="1"/>
    <xf numFmtId="0" fontId="11" fillId="2" borderId="54" xfId="0" applyFont="1" applyFill="1" applyBorder="1" applyAlignment="1">
      <alignment horizontal="left"/>
    </xf>
    <xf numFmtId="0" fontId="11" fillId="2" borderId="54" xfId="0" applyFont="1" applyFill="1" applyBorder="1" applyAlignment="1"/>
    <xf numFmtId="0" fontId="11" fillId="2" borderId="59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49" fontId="8" fillId="2" borderId="60" xfId="0" applyNumberFormat="1" applyFont="1" applyFill="1" applyBorder="1" applyAlignment="1">
      <alignment wrapText="1"/>
    </xf>
    <xf numFmtId="49" fontId="8" fillId="2" borderId="60" xfId="0" applyNumberFormat="1" applyFont="1" applyFill="1" applyBorder="1" applyAlignment="1">
      <alignment horizontal="center" wrapText="1"/>
    </xf>
    <xf numFmtId="0" fontId="8" fillId="2" borderId="60" xfId="0" applyNumberFormat="1" applyFont="1" applyFill="1" applyBorder="1" applyAlignment="1">
      <alignment wrapText="1"/>
    </xf>
    <xf numFmtId="3" fontId="8" fillId="2" borderId="60" xfId="0" applyNumberFormat="1" applyFont="1" applyFill="1" applyBorder="1" applyAlignment="1">
      <alignment horizontal="right" wrapText="1"/>
    </xf>
    <xf numFmtId="49" fontId="8" fillId="2" borderId="61" xfId="0" applyNumberFormat="1" applyFont="1" applyFill="1" applyBorder="1" applyAlignment="1">
      <alignment wrapText="1"/>
    </xf>
    <xf numFmtId="49" fontId="8" fillId="2" borderId="61" xfId="0" applyNumberFormat="1" applyFont="1" applyFill="1" applyBorder="1" applyAlignment="1">
      <alignment horizontal="center" wrapText="1"/>
    </xf>
    <xf numFmtId="3" fontId="8" fillId="2" borderId="61" xfId="0" applyNumberFormat="1" applyFont="1" applyFill="1" applyBorder="1" applyAlignment="1">
      <alignment horizontal="right" wrapText="1"/>
    </xf>
    <xf numFmtId="3" fontId="11" fillId="2" borderId="54" xfId="0" applyNumberFormat="1" applyFont="1" applyFill="1" applyBorder="1" applyAlignment="1"/>
    <xf numFmtId="49" fontId="8" fillId="2" borderId="60" xfId="0" applyNumberFormat="1" applyFont="1" applyFill="1" applyBorder="1" applyAlignment="1">
      <alignment horizontal="right" wrapText="1"/>
    </xf>
    <xf numFmtId="49" fontId="2" fillId="2" borderId="62" xfId="0" applyNumberFormat="1" applyFont="1" applyFill="1" applyBorder="1" applyAlignment="1"/>
    <xf numFmtId="49" fontId="8" fillId="2" borderId="62" xfId="0" applyNumberFormat="1" applyFont="1" applyFill="1" applyBorder="1" applyAlignment="1"/>
    <xf numFmtId="0" fontId="8" fillId="2" borderId="62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right" vertical="center" wrapText="1"/>
    </xf>
    <xf numFmtId="49" fontId="8" fillId="2" borderId="62" xfId="0" applyNumberFormat="1" applyFont="1" applyFill="1" applyBorder="1" applyAlignment="1">
      <alignment horizontal="left" vertical="center" wrapText="1"/>
    </xf>
    <xf numFmtId="49" fontId="8" fillId="2" borderId="62" xfId="0" applyNumberFormat="1" applyFont="1" applyFill="1" applyBorder="1" applyAlignment="1">
      <alignment horizontal="center"/>
    </xf>
    <xf numFmtId="3" fontId="8" fillId="2" borderId="62" xfId="0" applyNumberFormat="1" applyFont="1" applyFill="1" applyBorder="1" applyAlignment="1"/>
    <xf numFmtId="0" fontId="8" fillId="2" borderId="62" xfId="0" applyFont="1" applyFill="1" applyBorder="1" applyAlignment="1">
      <alignment horizontal="center"/>
    </xf>
    <xf numFmtId="49" fontId="2" fillId="2" borderId="64" xfId="0" applyNumberFormat="1" applyFont="1" applyFill="1" applyBorder="1" applyAlignment="1"/>
    <xf numFmtId="0" fontId="8" fillId="2" borderId="64" xfId="0" applyFont="1" applyFill="1" applyBorder="1" applyAlignment="1">
      <alignment horizontal="left" vertical="center" wrapText="1"/>
    </xf>
    <xf numFmtId="49" fontId="8" fillId="2" borderId="46" xfId="0" applyNumberFormat="1" applyFont="1" applyFill="1" applyBorder="1" applyAlignment="1">
      <alignment wrapText="1"/>
    </xf>
    <xf numFmtId="49" fontId="8" fillId="2" borderId="67" xfId="0" applyNumberFormat="1" applyFont="1" applyFill="1" applyBorder="1" applyAlignment="1">
      <alignment horizontal="center"/>
    </xf>
    <xf numFmtId="3" fontId="8" fillId="2" borderId="67" xfId="0" applyNumberFormat="1" applyFont="1" applyFill="1" applyBorder="1" applyAlignment="1"/>
    <xf numFmtId="3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3" fontId="21" fillId="10" borderId="5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vertical="center"/>
    </xf>
    <xf numFmtId="9" fontId="4" fillId="8" borderId="30" xfId="0" applyNumberFormat="1" applyFont="1" applyFill="1" applyBorder="1" applyAlignment="1">
      <alignment vertical="center"/>
    </xf>
    <xf numFmtId="41" fontId="4" fillId="8" borderId="44" xfId="1" applyFont="1" applyFill="1" applyBorder="1" applyAlignment="1">
      <alignment vertical="center"/>
    </xf>
    <xf numFmtId="41" fontId="4" fillId="8" borderId="45" xfId="1" applyFont="1" applyFill="1" applyBorder="1" applyAlignment="1">
      <alignment vertical="center"/>
    </xf>
    <xf numFmtId="41" fontId="4" fillId="8" borderId="29" xfId="1" applyFont="1" applyFill="1" applyBorder="1" applyAlignment="1">
      <alignment vertical="center"/>
    </xf>
    <xf numFmtId="41" fontId="4" fillId="8" borderId="30" xfId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right" vertical="center" wrapText="1"/>
    </xf>
    <xf numFmtId="49" fontId="22" fillId="3" borderId="51" xfId="0" applyNumberFormat="1" applyFont="1" applyFill="1" applyBorder="1" applyAlignment="1">
      <alignment horizontal="center" vertical="center" wrapText="1"/>
    </xf>
    <xf numFmtId="49" fontId="22" fillId="3" borderId="51" xfId="0" applyNumberFormat="1" applyFont="1" applyFill="1" applyBorder="1" applyAlignment="1">
      <alignment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vertical="center"/>
    </xf>
    <xf numFmtId="3" fontId="22" fillId="3" borderId="51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0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1" xfId="0" applyNumberFormat="1" applyFont="1" applyFill="1" applyBorder="1" applyAlignment="1">
      <alignment horizontal="center" wrapText="1"/>
    </xf>
    <xf numFmtId="41" fontId="8" fillId="2" borderId="7" xfId="1" applyFont="1" applyFill="1" applyBorder="1" applyAlignment="1">
      <alignment vertical="center"/>
    </xf>
    <xf numFmtId="0" fontId="7" fillId="2" borderId="13" xfId="0" applyFont="1" applyFill="1" applyBorder="1" applyAlignment="1"/>
    <xf numFmtId="49" fontId="1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left" vertical="top"/>
    </xf>
    <xf numFmtId="0" fontId="7" fillId="0" borderId="0" xfId="0" applyFont="1" applyAlignment="1"/>
    <xf numFmtId="49" fontId="1" fillId="3" borderId="19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164" fontId="1" fillId="3" borderId="20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164" fontId="1" fillId="6" borderId="23" xfId="0" applyNumberFormat="1" applyFont="1" applyFill="1" applyBorder="1" applyAlignment="1">
      <alignment vertical="center"/>
    </xf>
    <xf numFmtId="49" fontId="1" fillId="5" borderId="58" xfId="0" applyNumberFormat="1" applyFont="1" applyFill="1" applyBorder="1" applyAlignment="1">
      <alignment vertical="center"/>
    </xf>
    <xf numFmtId="0" fontId="7" fillId="2" borderId="50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22" fillId="3" borderId="7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 wrapText="1"/>
    </xf>
    <xf numFmtId="49" fontId="22" fillId="3" borderId="7" xfId="0" applyNumberFormat="1" applyFont="1" applyFill="1" applyBorder="1" applyAlignment="1">
      <alignment vertical="center"/>
    </xf>
    <xf numFmtId="0" fontId="22" fillId="3" borderId="7" xfId="0" applyFont="1" applyFill="1" applyBorder="1" applyAlignment="1">
      <alignment horizontal="center" vertical="center"/>
    </xf>
    <xf numFmtId="41" fontId="22" fillId="3" borderId="7" xfId="1" applyFont="1" applyFill="1" applyBorder="1" applyAlignment="1">
      <alignment vertical="center"/>
    </xf>
    <xf numFmtId="0" fontId="7" fillId="2" borderId="48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3" fontId="5" fillId="2" borderId="10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/>
    </xf>
    <xf numFmtId="3" fontId="22" fillId="3" borderId="7" xfId="0" applyNumberFormat="1" applyFont="1" applyFill="1" applyBorder="1" applyAlignment="1">
      <alignment vertical="center"/>
    </xf>
    <xf numFmtId="0" fontId="7" fillId="0" borderId="13" xfId="0" applyNumberFormat="1" applyFont="1" applyBorder="1" applyAlignment="1"/>
    <xf numFmtId="0" fontId="7" fillId="10" borderId="50" xfId="0" applyFont="1" applyFill="1" applyBorder="1" applyAlignment="1"/>
    <xf numFmtId="49" fontId="22" fillId="10" borderId="63" xfId="0" applyNumberFormat="1" applyFont="1" applyFill="1" applyBorder="1" applyAlignment="1">
      <alignment vertical="center"/>
    </xf>
    <xf numFmtId="0" fontId="22" fillId="10" borderId="65" xfId="0" applyFont="1" applyFill="1" applyBorder="1" applyAlignment="1">
      <alignment horizontal="center" vertical="center"/>
    </xf>
    <xf numFmtId="0" fontId="22" fillId="10" borderId="66" xfId="0" applyFont="1" applyFill="1" applyBorder="1" applyAlignment="1">
      <alignment horizontal="center" vertical="center"/>
    </xf>
    <xf numFmtId="0" fontId="22" fillId="10" borderId="66" xfId="0" applyFont="1" applyFill="1" applyBorder="1" applyAlignment="1">
      <alignment vertical="center"/>
    </xf>
    <xf numFmtId="3" fontId="22" fillId="10" borderId="66" xfId="0" applyNumberFormat="1" applyFont="1" applyFill="1" applyBorder="1" applyAlignment="1">
      <alignment vertical="center"/>
    </xf>
    <xf numFmtId="0" fontId="7" fillId="10" borderId="0" xfId="0" applyNumberFormat="1" applyFont="1" applyFill="1" applyAlignment="1"/>
    <xf numFmtId="0" fontId="7" fillId="10" borderId="0" xfId="0" applyNumberFormat="1" applyFont="1" applyFill="1" applyAlignment="1">
      <alignment horizontal="left" vertical="top"/>
    </xf>
    <xf numFmtId="0" fontId="7" fillId="10" borderId="0" xfId="0" applyFont="1" applyFill="1" applyAlignment="1"/>
    <xf numFmtId="49" fontId="24" fillId="3" borderId="7" xfId="0" applyNumberFormat="1" applyFont="1" applyFill="1" applyBorder="1" applyAlignment="1">
      <alignment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vertical="center"/>
    </xf>
    <xf numFmtId="3" fontId="24" fillId="3" borderId="7" xfId="0" applyNumberFormat="1" applyFont="1" applyFill="1" applyBorder="1" applyAlignment="1">
      <alignment vertical="center"/>
    </xf>
    <xf numFmtId="0" fontId="8" fillId="2" borderId="62" xfId="0" applyNumberFormat="1" applyFont="1" applyFill="1" applyBorder="1" applyAlignment="1">
      <alignment horizontal="center"/>
    </xf>
    <xf numFmtId="3" fontId="8" fillId="2" borderId="62" xfId="0" applyNumberFormat="1" applyFont="1" applyFill="1" applyBorder="1" applyAlignment="1">
      <alignment horizontal="right"/>
    </xf>
    <xf numFmtId="49" fontId="8" fillId="2" borderId="67" xfId="0" applyNumberFormat="1" applyFont="1" applyFill="1" applyBorder="1" applyAlignment="1"/>
    <xf numFmtId="0" fontId="8" fillId="2" borderId="67" xfId="0" applyNumberFormat="1" applyFont="1" applyFill="1" applyBorder="1" applyAlignment="1">
      <alignment horizontal="center"/>
    </xf>
    <xf numFmtId="3" fontId="8" fillId="2" borderId="67" xfId="0" applyNumberFormat="1" applyFont="1" applyFill="1" applyBorder="1" applyAlignment="1">
      <alignment horizontal="right"/>
    </xf>
    <xf numFmtId="3" fontId="8" fillId="2" borderId="46" xfId="0" applyNumberFormat="1" applyFont="1" applyFill="1" applyBorder="1" applyAlignment="1">
      <alignment horizontal="center"/>
    </xf>
    <xf numFmtId="41" fontId="4" fillId="2" borderId="5" xfId="0" applyNumberFormat="1" applyFont="1" applyFill="1" applyBorder="1" applyAlignment="1">
      <alignment vertical="center"/>
    </xf>
    <xf numFmtId="49" fontId="8" fillId="2" borderId="67" xfId="0" applyNumberFormat="1" applyFont="1" applyFill="1" applyBorder="1" applyAlignment="1">
      <alignment wrapText="1"/>
    </xf>
    <xf numFmtId="3" fontId="8" fillId="2" borderId="67" xfId="0" applyNumberFormat="1" applyFont="1" applyFill="1" applyBorder="1" applyAlignment="1">
      <alignment horizontal="center"/>
    </xf>
    <xf numFmtId="49" fontId="18" fillId="9" borderId="31" xfId="0" applyNumberFormat="1" applyFont="1" applyFill="1" applyBorder="1" applyAlignment="1">
      <alignment vertical="center"/>
    </xf>
    <xf numFmtId="0" fontId="16" fillId="9" borderId="32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49" fontId="1" fillId="3" borderId="5" xfId="0" applyNumberFormat="1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49" fontId="8" fillId="2" borderId="5" xfId="0" applyNumberFormat="1" applyFont="1" applyFill="1" applyBorder="1" applyAlignment="1"/>
    <xf numFmtId="0" fontId="8" fillId="2" borderId="5" xfId="0" applyFont="1" applyFill="1" applyBorder="1" applyAlignment="1"/>
    <xf numFmtId="49" fontId="23" fillId="3" borderId="55" xfId="0" applyNumberFormat="1" applyFont="1" applyFill="1" applyBorder="1" applyAlignment="1">
      <alignment horizontal="center" vertical="center"/>
    </xf>
    <xf numFmtId="0" fontId="23" fillId="4" borderId="56" xfId="0" applyFont="1" applyFill="1" applyBorder="1" applyAlignment="1">
      <alignment horizontal="center" vertical="center"/>
    </xf>
    <xf numFmtId="0" fontId="23" fillId="4" borderId="57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168275</xdr:rowOff>
    </xdr:from>
    <xdr:to>
      <xdr:col>6</xdr:col>
      <xdr:colOff>816428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68275"/>
          <a:ext cx="5711112" cy="120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98" zoomScaleNormal="98" workbookViewId="0">
      <selection activeCell="K8" sqref="K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15" width="10.85546875" style="1" customWidth="1"/>
    <col min="16" max="16" width="10.85546875" style="15" customWidth="1"/>
    <col min="17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69"/>
      <c r="B8" s="16"/>
      <c r="C8" s="17"/>
      <c r="D8" s="18"/>
      <c r="E8" s="17"/>
      <c r="F8" s="17"/>
      <c r="G8" s="17"/>
    </row>
    <row r="9" spans="1:8" ht="12" customHeight="1" x14ac:dyDescent="0.25">
      <c r="A9" s="70"/>
      <c r="B9" s="121" t="s">
        <v>0</v>
      </c>
      <c r="C9" s="19" t="s">
        <v>130</v>
      </c>
      <c r="D9" s="20"/>
      <c r="E9" s="189" t="s">
        <v>75</v>
      </c>
      <c r="F9" s="190"/>
      <c r="G9" s="21">
        <v>10000</v>
      </c>
    </row>
    <row r="10" spans="1:8" ht="15" customHeight="1" x14ac:dyDescent="0.25">
      <c r="A10" s="70"/>
      <c r="B10" s="25" t="s">
        <v>1</v>
      </c>
      <c r="C10" s="115" t="s">
        <v>74</v>
      </c>
      <c r="D10" s="26"/>
      <c r="E10" s="187" t="s">
        <v>2</v>
      </c>
      <c r="F10" s="188"/>
      <c r="G10" s="27" t="s">
        <v>115</v>
      </c>
      <c r="H10" s="28"/>
    </row>
    <row r="11" spans="1:8" ht="15" customHeight="1" x14ac:dyDescent="0.25">
      <c r="A11" s="70"/>
      <c r="B11" s="25" t="s">
        <v>3</v>
      </c>
      <c r="C11" s="27" t="s">
        <v>112</v>
      </c>
      <c r="D11" s="26"/>
      <c r="E11" s="187" t="s">
        <v>76</v>
      </c>
      <c r="F11" s="188"/>
      <c r="G11" s="29">
        <v>1200</v>
      </c>
      <c r="H11" s="28"/>
    </row>
    <row r="12" spans="1:8" ht="15" customHeight="1" x14ac:dyDescent="0.25">
      <c r="A12" s="70"/>
      <c r="B12" s="25" t="s">
        <v>4</v>
      </c>
      <c r="C12" s="30" t="s">
        <v>58</v>
      </c>
      <c r="D12" s="26"/>
      <c r="E12" s="31" t="s">
        <v>5</v>
      </c>
      <c r="F12" s="32"/>
      <c r="G12" s="33">
        <f>(G9*G11)</f>
        <v>12000000</v>
      </c>
      <c r="H12" s="28"/>
    </row>
    <row r="13" spans="1:8" ht="15" customHeight="1" x14ac:dyDescent="0.25">
      <c r="A13" s="70"/>
      <c r="B13" s="25" t="s">
        <v>6</v>
      </c>
      <c r="C13" s="27" t="s">
        <v>125</v>
      </c>
      <c r="D13" s="26"/>
      <c r="E13" s="187" t="s">
        <v>7</v>
      </c>
      <c r="F13" s="188"/>
      <c r="G13" s="27" t="s">
        <v>114</v>
      </c>
      <c r="H13" s="28"/>
    </row>
    <row r="14" spans="1:8" ht="15" customHeight="1" x14ac:dyDescent="0.25">
      <c r="A14" s="70"/>
      <c r="B14" s="25" t="s">
        <v>8</v>
      </c>
      <c r="C14" s="27" t="s">
        <v>126</v>
      </c>
      <c r="D14" s="26"/>
      <c r="E14" s="187" t="s">
        <v>9</v>
      </c>
      <c r="F14" s="188"/>
      <c r="G14" s="27" t="s">
        <v>115</v>
      </c>
      <c r="H14" s="28"/>
    </row>
    <row r="15" spans="1:8" ht="15" customHeight="1" x14ac:dyDescent="0.25">
      <c r="A15" s="70"/>
      <c r="B15" s="25" t="s">
        <v>10</v>
      </c>
      <c r="C15" s="34" t="s">
        <v>111</v>
      </c>
      <c r="D15" s="26"/>
      <c r="E15" s="191" t="s">
        <v>11</v>
      </c>
      <c r="F15" s="192"/>
      <c r="G15" s="30" t="s">
        <v>113</v>
      </c>
      <c r="H15" s="28"/>
    </row>
    <row r="16" spans="1:8" ht="12" customHeight="1" x14ac:dyDescent="0.25">
      <c r="A16" s="71"/>
      <c r="B16" s="74"/>
      <c r="C16" s="75"/>
      <c r="D16" s="76"/>
      <c r="E16" s="77"/>
      <c r="F16" s="77"/>
      <c r="G16" s="78"/>
      <c r="H16" s="28"/>
    </row>
    <row r="17" spans="1:255" ht="12" customHeight="1" x14ac:dyDescent="0.25">
      <c r="A17" s="70"/>
      <c r="B17" s="193" t="s">
        <v>12</v>
      </c>
      <c r="C17" s="194"/>
      <c r="D17" s="194"/>
      <c r="E17" s="194"/>
      <c r="F17" s="194"/>
      <c r="G17" s="195"/>
      <c r="H17" s="28"/>
    </row>
    <row r="18" spans="1:255" ht="12" customHeight="1" x14ac:dyDescent="0.25">
      <c r="A18" s="71"/>
      <c r="B18" s="79"/>
      <c r="C18" s="80"/>
      <c r="D18" s="80"/>
      <c r="E18" s="80"/>
      <c r="F18" s="81"/>
      <c r="G18" s="81"/>
      <c r="H18" s="28"/>
    </row>
    <row r="19" spans="1:255" ht="12" customHeight="1" x14ac:dyDescent="0.25">
      <c r="A19" s="73"/>
      <c r="B19" s="143" t="s">
        <v>13</v>
      </c>
      <c r="C19" s="82"/>
      <c r="D19" s="83"/>
      <c r="E19" s="83"/>
      <c r="F19" s="83"/>
      <c r="G19" s="83"/>
      <c r="H19" s="28"/>
    </row>
    <row r="20" spans="1:255" ht="24" customHeight="1" x14ac:dyDescent="0.25">
      <c r="A20" s="70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  <c r="H20" s="28"/>
    </row>
    <row r="21" spans="1:255" ht="12.75" customHeight="1" x14ac:dyDescent="0.25">
      <c r="A21" s="72"/>
      <c r="B21" s="84" t="s">
        <v>77</v>
      </c>
      <c r="C21" s="85" t="s">
        <v>20</v>
      </c>
      <c r="D21" s="124">
        <v>10</v>
      </c>
      <c r="E21" s="85" t="s">
        <v>99</v>
      </c>
      <c r="F21" s="87">
        <v>20000</v>
      </c>
      <c r="G21" s="87">
        <f>(D21*F21)</f>
        <v>200000</v>
      </c>
      <c r="H21" s="28"/>
    </row>
    <row r="22" spans="1:255" ht="12.75" customHeight="1" x14ac:dyDescent="0.25">
      <c r="A22" s="72"/>
      <c r="B22" s="68" t="s">
        <v>78</v>
      </c>
      <c r="C22" s="35" t="s">
        <v>20</v>
      </c>
      <c r="D22" s="125">
        <v>2</v>
      </c>
      <c r="E22" s="35" t="s">
        <v>79</v>
      </c>
      <c r="F22" s="33">
        <v>20000</v>
      </c>
      <c r="G22" s="33">
        <f t="shared" ref="G22:G28" si="0">(D22*F22)</f>
        <v>40000</v>
      </c>
      <c r="H22" s="28"/>
    </row>
    <row r="23" spans="1:255" ht="12.75" customHeight="1" x14ac:dyDescent="0.25">
      <c r="A23" s="72"/>
      <c r="B23" s="67" t="s">
        <v>117</v>
      </c>
      <c r="C23" s="35" t="s">
        <v>20</v>
      </c>
      <c r="D23" s="125">
        <v>10</v>
      </c>
      <c r="E23" s="35" t="s">
        <v>67</v>
      </c>
      <c r="F23" s="33">
        <v>20000</v>
      </c>
      <c r="G23" s="33">
        <f t="shared" si="0"/>
        <v>200000</v>
      </c>
      <c r="H23" s="28"/>
    </row>
    <row r="24" spans="1:255" ht="12.75" customHeight="1" x14ac:dyDescent="0.25">
      <c r="A24" s="72"/>
      <c r="B24" s="67" t="s">
        <v>118</v>
      </c>
      <c r="C24" s="35" t="s">
        <v>20</v>
      </c>
      <c r="D24" s="125">
        <v>5</v>
      </c>
      <c r="E24" s="35" t="s">
        <v>79</v>
      </c>
      <c r="F24" s="33">
        <v>20000</v>
      </c>
      <c r="G24" s="33">
        <f t="shared" si="0"/>
        <v>100000</v>
      </c>
      <c r="H24" s="28"/>
    </row>
    <row r="25" spans="1:255" ht="12.75" customHeight="1" x14ac:dyDescent="0.25">
      <c r="A25" s="72"/>
      <c r="B25" s="67" t="s">
        <v>80</v>
      </c>
      <c r="C25" s="35" t="s">
        <v>20</v>
      </c>
      <c r="D25" s="125">
        <v>5</v>
      </c>
      <c r="E25" s="35" t="s">
        <v>59</v>
      </c>
      <c r="F25" s="33">
        <v>20000</v>
      </c>
      <c r="G25" s="33">
        <f t="shared" si="0"/>
        <v>100000</v>
      </c>
      <c r="H25" s="28"/>
    </row>
    <row r="26" spans="1:255" ht="12.75" customHeight="1" x14ac:dyDescent="0.25">
      <c r="A26" s="72"/>
      <c r="B26" s="67" t="s">
        <v>119</v>
      </c>
      <c r="C26" s="35" t="s">
        <v>20</v>
      </c>
      <c r="D26" s="125">
        <v>3</v>
      </c>
      <c r="E26" s="35" t="s">
        <v>116</v>
      </c>
      <c r="F26" s="33">
        <v>20000</v>
      </c>
      <c r="G26" s="33">
        <f t="shared" si="0"/>
        <v>60000</v>
      </c>
      <c r="H26" s="28"/>
    </row>
    <row r="27" spans="1:255" ht="12.75" customHeight="1" x14ac:dyDescent="0.25">
      <c r="A27" s="72"/>
      <c r="B27" s="67" t="s">
        <v>120</v>
      </c>
      <c r="C27" s="35" t="s">
        <v>20</v>
      </c>
      <c r="D27" s="125">
        <v>2</v>
      </c>
      <c r="E27" s="35" t="s">
        <v>82</v>
      </c>
      <c r="F27" s="33">
        <v>20000</v>
      </c>
      <c r="G27" s="33">
        <f t="shared" si="0"/>
        <v>40000</v>
      </c>
      <c r="H27" s="28"/>
    </row>
    <row r="28" spans="1:255" ht="12.75" customHeight="1" x14ac:dyDescent="0.25">
      <c r="A28" s="72"/>
      <c r="B28" s="67" t="s">
        <v>81</v>
      </c>
      <c r="C28" s="35" t="s">
        <v>20</v>
      </c>
      <c r="D28" s="125">
        <v>2</v>
      </c>
      <c r="E28" s="35" t="s">
        <v>82</v>
      </c>
      <c r="F28" s="33">
        <v>20000</v>
      </c>
      <c r="G28" s="33">
        <f t="shared" si="0"/>
        <v>40000</v>
      </c>
      <c r="H28" s="28"/>
    </row>
    <row r="29" spans="1:255" ht="14.25" customHeight="1" x14ac:dyDescent="0.25">
      <c r="A29" s="72"/>
      <c r="B29" s="88" t="s">
        <v>68</v>
      </c>
      <c r="C29" s="89" t="s">
        <v>83</v>
      </c>
      <c r="D29" s="126">
        <v>10000</v>
      </c>
      <c r="E29" s="89" t="s">
        <v>115</v>
      </c>
      <c r="F29" s="90">
        <v>400</v>
      </c>
      <c r="G29" s="90">
        <f>(D29*F29)</f>
        <v>4000000</v>
      </c>
      <c r="H29" s="28"/>
    </row>
    <row r="30" spans="1:255" ht="12.75" customHeight="1" x14ac:dyDescent="0.25">
      <c r="A30" s="70"/>
      <c r="B30" s="117" t="s">
        <v>21</v>
      </c>
      <c r="C30" s="118"/>
      <c r="D30" s="118"/>
      <c r="E30" s="118"/>
      <c r="F30" s="119"/>
      <c r="G30" s="120">
        <f>SUM(G21:G29)</f>
        <v>4780000</v>
      </c>
      <c r="H30" s="28"/>
    </row>
    <row r="31" spans="1:255" ht="12" customHeight="1" x14ac:dyDescent="0.25">
      <c r="A31" s="71"/>
      <c r="B31" s="79"/>
      <c r="C31" s="81"/>
      <c r="D31" s="81"/>
      <c r="E31" s="81"/>
      <c r="F31" s="91"/>
      <c r="G31" s="91"/>
      <c r="H31" s="28"/>
    </row>
    <row r="32" spans="1:255" s="133" customFormat="1" ht="12" customHeight="1" x14ac:dyDescent="0.25">
      <c r="A32" s="144"/>
      <c r="B32" s="145" t="s">
        <v>22</v>
      </c>
      <c r="C32" s="146"/>
      <c r="D32" s="147"/>
      <c r="E32" s="147"/>
      <c r="F32" s="148"/>
      <c r="G32" s="148"/>
      <c r="H32" s="22"/>
      <c r="I32" s="22"/>
      <c r="J32" s="22"/>
      <c r="K32" s="22"/>
      <c r="L32" s="22"/>
      <c r="M32" s="22"/>
      <c r="N32" s="22"/>
      <c r="O32" s="22"/>
      <c r="P32" s="13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</row>
    <row r="33" spans="1:255" s="133" customFormat="1" ht="24" customHeight="1" x14ac:dyDescent="0.25">
      <c r="A33" s="144"/>
      <c r="B33" s="149" t="s">
        <v>14</v>
      </c>
      <c r="C33" s="150" t="s">
        <v>15</v>
      </c>
      <c r="D33" s="150" t="s">
        <v>16</v>
      </c>
      <c r="E33" s="149" t="s">
        <v>17</v>
      </c>
      <c r="F33" s="150" t="s">
        <v>18</v>
      </c>
      <c r="G33" s="149" t="s">
        <v>19</v>
      </c>
      <c r="H33" s="22"/>
      <c r="I33" s="22"/>
      <c r="J33" s="22"/>
      <c r="K33" s="22"/>
      <c r="L33" s="22"/>
      <c r="M33" s="22"/>
      <c r="N33" s="22"/>
      <c r="O33" s="22"/>
      <c r="P33" s="13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</row>
    <row r="34" spans="1:255" ht="12" customHeight="1" x14ac:dyDescent="0.25">
      <c r="A34" s="73"/>
      <c r="B34" s="122" t="s">
        <v>84</v>
      </c>
      <c r="C34" s="123" t="s">
        <v>57</v>
      </c>
      <c r="D34" s="123">
        <v>1</v>
      </c>
      <c r="E34" s="123" t="s">
        <v>66</v>
      </c>
      <c r="F34" s="127">
        <v>30000</v>
      </c>
      <c r="G34" s="127">
        <f>D34*F34</f>
        <v>30000</v>
      </c>
      <c r="H34" s="28"/>
    </row>
    <row r="35" spans="1:255" s="133" customFormat="1" ht="12" customHeight="1" x14ac:dyDescent="0.25">
      <c r="A35" s="144"/>
      <c r="B35" s="151" t="s">
        <v>23</v>
      </c>
      <c r="C35" s="152"/>
      <c r="D35" s="152"/>
      <c r="E35" s="152"/>
      <c r="F35" s="153"/>
      <c r="G35" s="153">
        <f>SUM(G34)</f>
        <v>30000</v>
      </c>
      <c r="H35" s="22"/>
      <c r="I35" s="22"/>
      <c r="J35" s="22"/>
      <c r="K35" s="22"/>
      <c r="L35" s="22"/>
      <c r="M35" s="22"/>
      <c r="N35" s="22"/>
      <c r="O35" s="22"/>
      <c r="P35" s="13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</row>
    <row r="36" spans="1:255" s="133" customFormat="1" ht="12" customHeight="1" x14ac:dyDescent="0.25">
      <c r="A36" s="154"/>
      <c r="B36" s="155"/>
      <c r="C36" s="156"/>
      <c r="D36" s="156"/>
      <c r="E36" s="156"/>
      <c r="F36" s="157"/>
      <c r="G36" s="157"/>
      <c r="H36" s="22"/>
      <c r="I36" s="22"/>
      <c r="J36" s="22"/>
      <c r="K36" s="22"/>
      <c r="L36" s="22"/>
      <c r="M36" s="22"/>
      <c r="N36" s="22"/>
      <c r="O36" s="22"/>
      <c r="P36" s="13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</row>
    <row r="37" spans="1:255" s="133" customFormat="1" ht="12" customHeight="1" x14ac:dyDescent="0.25">
      <c r="A37" s="144"/>
      <c r="B37" s="145" t="s">
        <v>24</v>
      </c>
      <c r="C37" s="146"/>
      <c r="D37" s="147"/>
      <c r="E37" s="147"/>
      <c r="F37" s="148"/>
      <c r="G37" s="148"/>
      <c r="H37" s="22"/>
      <c r="I37" s="22"/>
      <c r="J37" s="22"/>
      <c r="K37" s="22"/>
      <c r="L37" s="22"/>
      <c r="M37" s="22"/>
      <c r="N37" s="22"/>
      <c r="O37" s="22"/>
      <c r="P37" s="13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</row>
    <row r="38" spans="1:255" s="133" customFormat="1" ht="24" customHeight="1" x14ac:dyDescent="0.25">
      <c r="A38" s="144"/>
      <c r="B38" s="158" t="s">
        <v>14</v>
      </c>
      <c r="C38" s="158" t="s">
        <v>15</v>
      </c>
      <c r="D38" s="158" t="s">
        <v>16</v>
      </c>
      <c r="E38" s="158" t="s">
        <v>17</v>
      </c>
      <c r="F38" s="159" t="s">
        <v>18</v>
      </c>
      <c r="G38" s="158" t="s">
        <v>19</v>
      </c>
      <c r="H38" s="22" t="s">
        <v>62</v>
      </c>
      <c r="I38" s="22"/>
      <c r="J38" s="22"/>
      <c r="K38" s="22"/>
      <c r="L38" s="22"/>
      <c r="M38" s="22"/>
      <c r="N38" s="22"/>
      <c r="O38" s="22"/>
      <c r="P38" s="13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</row>
    <row r="39" spans="1:255" ht="12.75" customHeight="1" x14ac:dyDescent="0.25">
      <c r="A39" s="72"/>
      <c r="B39" s="84" t="s">
        <v>60</v>
      </c>
      <c r="C39" s="85" t="s">
        <v>25</v>
      </c>
      <c r="D39" s="86">
        <v>0.5</v>
      </c>
      <c r="E39" s="92" t="s">
        <v>82</v>
      </c>
      <c r="F39" s="87">
        <v>96000</v>
      </c>
      <c r="G39" s="87">
        <f t="shared" ref="G39:G40" si="1">(D39*F39)</f>
        <v>48000</v>
      </c>
      <c r="H39" s="28"/>
    </row>
    <row r="40" spans="1:255" ht="12.75" customHeight="1" x14ac:dyDescent="0.25">
      <c r="A40" s="72"/>
      <c r="B40" s="36" t="s">
        <v>61</v>
      </c>
      <c r="C40" s="37" t="s">
        <v>25</v>
      </c>
      <c r="D40" s="38">
        <v>2</v>
      </c>
      <c r="E40" s="39" t="s">
        <v>121</v>
      </c>
      <c r="F40" s="40">
        <v>96000</v>
      </c>
      <c r="G40" s="40">
        <f t="shared" si="1"/>
        <v>192000</v>
      </c>
      <c r="H40" s="28"/>
    </row>
    <row r="41" spans="1:255" s="133" customFormat="1" ht="12.75" customHeight="1" x14ac:dyDescent="0.25">
      <c r="A41" s="144"/>
      <c r="B41" s="151" t="s">
        <v>26</v>
      </c>
      <c r="C41" s="152"/>
      <c r="D41" s="152"/>
      <c r="E41" s="152"/>
      <c r="F41" s="160"/>
      <c r="G41" s="161">
        <f>SUM(G39:G40)</f>
        <v>240000</v>
      </c>
      <c r="H41" s="22"/>
      <c r="I41" s="22"/>
      <c r="J41" s="22"/>
      <c r="K41" s="22"/>
      <c r="L41" s="22"/>
      <c r="M41" s="22"/>
      <c r="N41" s="22"/>
      <c r="O41" s="22"/>
      <c r="P41" s="13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</row>
    <row r="42" spans="1:255" s="133" customFormat="1" ht="12" customHeight="1" x14ac:dyDescent="0.25">
      <c r="A42" s="154"/>
      <c r="B42" s="155"/>
      <c r="C42" s="156"/>
      <c r="D42" s="156"/>
      <c r="E42" s="156"/>
      <c r="F42" s="157"/>
      <c r="G42" s="157"/>
      <c r="H42" s="22"/>
      <c r="I42" s="22"/>
      <c r="J42" s="22"/>
      <c r="K42" s="22"/>
      <c r="L42" s="22"/>
      <c r="M42" s="22"/>
      <c r="N42" s="22"/>
      <c r="O42" s="22"/>
      <c r="P42" s="13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</row>
    <row r="43" spans="1:255" s="133" customFormat="1" ht="12" customHeight="1" x14ac:dyDescent="0.25">
      <c r="A43" s="144"/>
      <c r="B43" s="145" t="s">
        <v>27</v>
      </c>
      <c r="C43" s="146"/>
      <c r="D43" s="147"/>
      <c r="E43" s="147"/>
      <c r="F43" s="148"/>
      <c r="G43" s="148"/>
      <c r="H43" s="22"/>
      <c r="I43" s="22"/>
      <c r="J43" s="22"/>
      <c r="K43" s="22"/>
      <c r="L43" s="22"/>
      <c r="M43" s="22"/>
      <c r="N43" s="22"/>
      <c r="O43" s="22"/>
      <c r="P43" s="13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</row>
    <row r="44" spans="1:255" s="133" customFormat="1" ht="24" customHeight="1" x14ac:dyDescent="0.25">
      <c r="A44" s="144"/>
      <c r="B44" s="159" t="s">
        <v>28</v>
      </c>
      <c r="C44" s="159" t="s">
        <v>29</v>
      </c>
      <c r="D44" s="159" t="s">
        <v>30</v>
      </c>
      <c r="E44" s="159" t="s">
        <v>17</v>
      </c>
      <c r="F44" s="159" t="s">
        <v>18</v>
      </c>
      <c r="G44" s="159" t="s">
        <v>19</v>
      </c>
      <c r="H44" s="22"/>
      <c r="I44" s="22"/>
      <c r="J44" s="22"/>
      <c r="K44" s="162"/>
      <c r="L44" s="22"/>
      <c r="M44" s="22"/>
      <c r="N44" s="22"/>
      <c r="O44" s="22"/>
      <c r="P44" s="13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</row>
    <row r="45" spans="1:255" ht="12.75" customHeight="1" x14ac:dyDescent="0.25">
      <c r="A45" s="70"/>
      <c r="B45" s="101" t="s">
        <v>31</v>
      </c>
      <c r="C45" s="102"/>
      <c r="D45" s="102"/>
      <c r="E45" s="102"/>
      <c r="F45" s="102"/>
      <c r="G45" s="102"/>
      <c r="H45" s="28"/>
      <c r="K45" s="14"/>
    </row>
    <row r="46" spans="1:255" ht="12.75" customHeight="1" x14ac:dyDescent="0.25">
      <c r="A46" s="70"/>
      <c r="B46" s="94" t="s">
        <v>63</v>
      </c>
      <c r="C46" s="95" t="s">
        <v>64</v>
      </c>
      <c r="D46" s="95">
        <v>100</v>
      </c>
      <c r="E46" s="95" t="s">
        <v>97</v>
      </c>
      <c r="F46" s="96">
        <v>392</v>
      </c>
      <c r="G46" s="96">
        <f>D46*F46</f>
        <v>39200</v>
      </c>
      <c r="H46" s="28"/>
      <c r="K46" s="14"/>
    </row>
    <row r="47" spans="1:255" ht="12.75" customHeight="1" x14ac:dyDescent="0.25">
      <c r="A47" s="70"/>
      <c r="B47" s="94" t="s">
        <v>69</v>
      </c>
      <c r="C47" s="95" t="s">
        <v>64</v>
      </c>
      <c r="D47" s="95">
        <v>200</v>
      </c>
      <c r="E47" s="95" t="s">
        <v>98</v>
      </c>
      <c r="F47" s="96">
        <v>432</v>
      </c>
      <c r="G47" s="96">
        <f t="shared" ref="G47:G50" si="2">D47*F47</f>
        <v>86400</v>
      </c>
      <c r="H47" s="28"/>
      <c r="K47" s="14"/>
    </row>
    <row r="48" spans="1:255" ht="12.75" customHeight="1" x14ac:dyDescent="0.25">
      <c r="A48" s="70"/>
      <c r="B48" s="97" t="s">
        <v>85</v>
      </c>
      <c r="C48" s="95" t="s">
        <v>64</v>
      </c>
      <c r="D48" s="95">
        <v>150</v>
      </c>
      <c r="E48" s="95" t="s">
        <v>79</v>
      </c>
      <c r="F48" s="96">
        <v>500</v>
      </c>
      <c r="G48" s="96">
        <f t="shared" si="2"/>
        <v>75000</v>
      </c>
      <c r="H48" s="28"/>
      <c r="K48" s="14"/>
    </row>
    <row r="49" spans="1:255" ht="12.75" customHeight="1" x14ac:dyDescent="0.25">
      <c r="A49" s="70"/>
      <c r="B49" s="93" t="s">
        <v>65</v>
      </c>
      <c r="C49" s="98"/>
      <c r="D49" s="176"/>
      <c r="E49" s="98"/>
      <c r="F49" s="177"/>
      <c r="G49" s="96">
        <f t="shared" si="2"/>
        <v>0</v>
      </c>
      <c r="H49" s="28"/>
    </row>
    <row r="50" spans="1:255" ht="12.75" customHeight="1" x14ac:dyDescent="0.25">
      <c r="A50" s="70"/>
      <c r="B50" s="94" t="s">
        <v>86</v>
      </c>
      <c r="C50" s="98" t="s">
        <v>64</v>
      </c>
      <c r="D50" s="100">
        <v>10</v>
      </c>
      <c r="E50" s="100" t="s">
        <v>99</v>
      </c>
      <c r="F50" s="177">
        <v>6000</v>
      </c>
      <c r="G50" s="96">
        <f t="shared" si="2"/>
        <v>60000</v>
      </c>
      <c r="H50" s="28"/>
    </row>
    <row r="51" spans="1:255" ht="12.75" customHeight="1" x14ac:dyDescent="0.25">
      <c r="A51" s="70"/>
      <c r="B51" s="94" t="s">
        <v>87</v>
      </c>
      <c r="C51" s="98" t="s">
        <v>72</v>
      </c>
      <c r="D51" s="176">
        <v>4</v>
      </c>
      <c r="E51" s="98" t="s">
        <v>100</v>
      </c>
      <c r="F51" s="177">
        <v>9500</v>
      </c>
      <c r="G51" s="99">
        <f>(D51*F51)</f>
        <v>38000</v>
      </c>
      <c r="H51" s="28"/>
    </row>
    <row r="52" spans="1:255" ht="12.75" customHeight="1" x14ac:dyDescent="0.25">
      <c r="A52" s="70"/>
      <c r="B52" s="94" t="s">
        <v>88</v>
      </c>
      <c r="C52" s="98" t="s">
        <v>64</v>
      </c>
      <c r="D52" s="176">
        <v>4</v>
      </c>
      <c r="E52" s="98" t="s">
        <v>101</v>
      </c>
      <c r="F52" s="177">
        <v>10000</v>
      </c>
      <c r="G52" s="99">
        <f>(D52*F52)</f>
        <v>40000</v>
      </c>
      <c r="H52" s="28"/>
    </row>
    <row r="53" spans="1:255" ht="12.75" customHeight="1" x14ac:dyDescent="0.25">
      <c r="A53" s="70"/>
      <c r="B53" s="93" t="s">
        <v>32</v>
      </c>
      <c r="C53" s="98"/>
      <c r="D53" s="176"/>
      <c r="E53" s="98"/>
      <c r="F53" s="177"/>
      <c r="G53" s="99">
        <f>(D53*F53)</f>
        <v>0</v>
      </c>
      <c r="H53" s="28"/>
    </row>
    <row r="54" spans="1:255" ht="12.75" customHeight="1" x14ac:dyDescent="0.25">
      <c r="A54" s="70"/>
      <c r="B54" s="94" t="s">
        <v>89</v>
      </c>
      <c r="C54" s="100" t="s">
        <v>72</v>
      </c>
      <c r="D54" s="100">
        <v>1</v>
      </c>
      <c r="E54" s="100" t="s">
        <v>102</v>
      </c>
      <c r="F54" s="177">
        <v>9000</v>
      </c>
      <c r="G54" s="99">
        <f t="shared" ref="G54:G63" si="3">(D54*F54)</f>
        <v>9000</v>
      </c>
      <c r="H54" s="28"/>
    </row>
    <row r="55" spans="1:255" ht="11.25" customHeight="1" x14ac:dyDescent="0.25">
      <c r="A55" s="14"/>
      <c r="B55" s="94" t="s">
        <v>90</v>
      </c>
      <c r="C55" s="98" t="s">
        <v>72</v>
      </c>
      <c r="D55" s="176">
        <v>0.5</v>
      </c>
      <c r="E55" s="98" t="s">
        <v>101</v>
      </c>
      <c r="F55" s="177">
        <v>27000</v>
      </c>
      <c r="G55" s="99">
        <f t="shared" si="3"/>
        <v>13500</v>
      </c>
      <c r="H55" s="28"/>
    </row>
    <row r="56" spans="1:255" ht="11.25" customHeight="1" x14ac:dyDescent="0.25">
      <c r="A56" s="14"/>
      <c r="B56" s="94" t="s">
        <v>91</v>
      </c>
      <c r="C56" s="98" t="s">
        <v>72</v>
      </c>
      <c r="D56" s="176">
        <v>0.5</v>
      </c>
      <c r="E56" s="98" t="s">
        <v>103</v>
      </c>
      <c r="F56" s="177">
        <v>36000</v>
      </c>
      <c r="G56" s="99">
        <f t="shared" si="3"/>
        <v>18000</v>
      </c>
      <c r="H56" s="28"/>
    </row>
    <row r="57" spans="1:255" ht="12.75" customHeight="1" x14ac:dyDescent="0.25">
      <c r="A57" s="70"/>
      <c r="B57" s="93" t="s">
        <v>70</v>
      </c>
      <c r="C57" s="98"/>
      <c r="D57" s="176"/>
      <c r="E57" s="98"/>
      <c r="F57" s="177"/>
      <c r="G57" s="99">
        <f t="shared" si="3"/>
        <v>0</v>
      </c>
      <c r="H57" s="28"/>
    </row>
    <row r="58" spans="1:255" ht="12.75" customHeight="1" x14ac:dyDescent="0.25">
      <c r="A58" s="70"/>
      <c r="B58" s="94" t="s">
        <v>71</v>
      </c>
      <c r="C58" s="98" t="s">
        <v>72</v>
      </c>
      <c r="D58" s="176">
        <v>2</v>
      </c>
      <c r="E58" s="98" t="s">
        <v>98</v>
      </c>
      <c r="F58" s="177">
        <v>11000</v>
      </c>
      <c r="G58" s="99">
        <f t="shared" si="3"/>
        <v>22000</v>
      </c>
      <c r="H58" s="28"/>
    </row>
    <row r="59" spans="1:255" ht="12.75" customHeight="1" x14ac:dyDescent="0.25">
      <c r="A59" s="70"/>
      <c r="B59" s="94" t="s">
        <v>92</v>
      </c>
      <c r="C59" s="98" t="s">
        <v>72</v>
      </c>
      <c r="D59" s="176">
        <v>3</v>
      </c>
      <c r="E59" s="98" t="s">
        <v>104</v>
      </c>
      <c r="F59" s="177">
        <v>9000</v>
      </c>
      <c r="G59" s="99">
        <f t="shared" si="3"/>
        <v>27000</v>
      </c>
      <c r="H59" s="28"/>
    </row>
    <row r="60" spans="1:255" ht="12.75" customHeight="1" x14ac:dyDescent="0.25">
      <c r="A60" s="70"/>
      <c r="B60" s="93" t="s">
        <v>93</v>
      </c>
      <c r="C60" s="98"/>
      <c r="D60" s="176"/>
      <c r="E60" s="98"/>
      <c r="F60" s="177"/>
      <c r="G60" s="99">
        <f t="shared" si="3"/>
        <v>0</v>
      </c>
      <c r="H60" s="28"/>
    </row>
    <row r="61" spans="1:255" ht="12.75" customHeight="1" x14ac:dyDescent="0.25">
      <c r="A61" s="70"/>
      <c r="B61" s="94" t="s">
        <v>96</v>
      </c>
      <c r="C61" s="98" t="s">
        <v>72</v>
      </c>
      <c r="D61" s="176">
        <v>4</v>
      </c>
      <c r="E61" s="98" t="s">
        <v>105</v>
      </c>
      <c r="F61" s="177">
        <v>10000</v>
      </c>
      <c r="G61" s="99">
        <f t="shared" si="3"/>
        <v>40000</v>
      </c>
      <c r="H61" s="28"/>
    </row>
    <row r="62" spans="1:255" ht="12.75" customHeight="1" x14ac:dyDescent="0.25">
      <c r="A62" s="70"/>
      <c r="B62" s="94" t="s">
        <v>94</v>
      </c>
      <c r="C62" s="98" t="s">
        <v>72</v>
      </c>
      <c r="D62" s="176">
        <v>4</v>
      </c>
      <c r="E62" s="98" t="s">
        <v>105</v>
      </c>
      <c r="F62" s="177">
        <v>9000</v>
      </c>
      <c r="G62" s="99">
        <f t="shared" si="3"/>
        <v>36000</v>
      </c>
      <c r="H62" s="28"/>
    </row>
    <row r="63" spans="1:255" ht="12.75" customHeight="1" x14ac:dyDescent="0.25">
      <c r="A63" s="70"/>
      <c r="B63" s="178" t="s">
        <v>95</v>
      </c>
      <c r="C63" s="104" t="s">
        <v>72</v>
      </c>
      <c r="D63" s="179">
        <v>4</v>
      </c>
      <c r="E63" s="104" t="s">
        <v>106</v>
      </c>
      <c r="F63" s="180">
        <v>6000</v>
      </c>
      <c r="G63" s="105">
        <f t="shared" si="3"/>
        <v>24000</v>
      </c>
      <c r="H63" s="28"/>
    </row>
    <row r="64" spans="1:255" s="133" customFormat="1" ht="12.75" customHeight="1" x14ac:dyDescent="0.25">
      <c r="A64" s="144"/>
      <c r="B64" s="151" t="s">
        <v>124</v>
      </c>
      <c r="C64" s="152"/>
      <c r="D64" s="152"/>
      <c r="E64" s="152"/>
      <c r="F64" s="160"/>
      <c r="G64" s="161">
        <f>SUM(G45:G63)</f>
        <v>528100</v>
      </c>
      <c r="H64" s="22"/>
      <c r="I64" s="22"/>
      <c r="J64" s="22"/>
      <c r="K64" s="22"/>
      <c r="L64" s="22"/>
      <c r="M64" s="22"/>
      <c r="N64" s="22"/>
      <c r="O64" s="22"/>
      <c r="P64" s="13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</row>
    <row r="65" spans="1:255" s="171" customFormat="1" ht="12.75" customHeight="1" x14ac:dyDescent="0.25">
      <c r="A65" s="163"/>
      <c r="B65" s="164"/>
      <c r="C65" s="165"/>
      <c r="D65" s="166"/>
      <c r="E65" s="166"/>
      <c r="F65" s="167"/>
      <c r="G65" s="168"/>
      <c r="H65" s="169"/>
      <c r="I65" s="169"/>
      <c r="J65" s="169"/>
      <c r="K65" s="169"/>
      <c r="L65" s="169"/>
      <c r="M65" s="169"/>
      <c r="N65" s="169"/>
      <c r="O65" s="169"/>
      <c r="P65" s="170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  <c r="EO65" s="169"/>
      <c r="EP65" s="169"/>
      <c r="EQ65" s="169"/>
      <c r="ER65" s="169"/>
      <c r="ES65" s="169"/>
      <c r="ET65" s="169"/>
      <c r="EU65" s="169"/>
      <c r="EV65" s="169"/>
      <c r="EW65" s="169"/>
      <c r="EX65" s="169"/>
      <c r="EY65" s="169"/>
      <c r="EZ65" s="169"/>
      <c r="FA65" s="169"/>
      <c r="FB65" s="169"/>
      <c r="FC65" s="169"/>
      <c r="FD65" s="169"/>
      <c r="FE65" s="169"/>
      <c r="FF65" s="169"/>
      <c r="FG65" s="169"/>
      <c r="FH65" s="169"/>
      <c r="FI65" s="169"/>
      <c r="FJ65" s="169"/>
      <c r="FK65" s="169"/>
      <c r="FL65" s="169"/>
      <c r="FM65" s="169"/>
      <c r="FN65" s="169"/>
      <c r="FO65" s="169"/>
      <c r="FP65" s="169"/>
      <c r="FQ65" s="169"/>
      <c r="FR65" s="169"/>
      <c r="FS65" s="169"/>
      <c r="FT65" s="169"/>
      <c r="FU65" s="169"/>
      <c r="FV65" s="169"/>
      <c r="FW65" s="169"/>
      <c r="FX65" s="169"/>
      <c r="FY65" s="169"/>
      <c r="FZ65" s="169"/>
      <c r="GA65" s="169"/>
      <c r="GB65" s="169"/>
      <c r="GC65" s="169"/>
      <c r="GD65" s="169"/>
      <c r="GE65" s="169"/>
      <c r="GF65" s="169"/>
      <c r="GG65" s="169"/>
      <c r="GH65" s="169"/>
      <c r="GI65" s="169"/>
      <c r="GJ65" s="169"/>
      <c r="GK65" s="169"/>
      <c r="GL65" s="169"/>
      <c r="GM65" s="169"/>
      <c r="GN65" s="169"/>
      <c r="GO65" s="169"/>
      <c r="GP65" s="169"/>
      <c r="GQ65" s="169"/>
      <c r="GR65" s="169"/>
      <c r="GS65" s="169"/>
      <c r="GT65" s="169"/>
      <c r="GU65" s="169"/>
      <c r="GV65" s="169"/>
      <c r="GW65" s="169"/>
      <c r="GX65" s="169"/>
      <c r="GY65" s="169"/>
      <c r="GZ65" s="169"/>
      <c r="HA65" s="169"/>
      <c r="HB65" s="169"/>
      <c r="HC65" s="169"/>
      <c r="HD65" s="169"/>
      <c r="HE65" s="169"/>
      <c r="HF65" s="169"/>
      <c r="HG65" s="169"/>
      <c r="HH65" s="169"/>
      <c r="HI65" s="169"/>
      <c r="HJ65" s="169"/>
      <c r="HK65" s="169"/>
      <c r="HL65" s="169"/>
      <c r="HM65" s="169"/>
      <c r="HN65" s="169"/>
      <c r="HO65" s="169"/>
      <c r="HP65" s="169"/>
      <c r="HQ65" s="169"/>
      <c r="HR65" s="169"/>
      <c r="HS65" s="169"/>
      <c r="HT65" s="169"/>
      <c r="HU65" s="169"/>
      <c r="HV65" s="169"/>
      <c r="HW65" s="169"/>
      <c r="HX65" s="169"/>
      <c r="HY65" s="169"/>
      <c r="HZ65" s="169"/>
      <c r="IA65" s="169"/>
      <c r="IB65" s="169"/>
      <c r="IC65" s="169"/>
      <c r="ID65" s="169"/>
      <c r="IE65" s="169"/>
      <c r="IF65" s="169"/>
      <c r="IG65" s="169"/>
      <c r="IH65" s="169"/>
      <c r="II65" s="169"/>
      <c r="IJ65" s="169"/>
      <c r="IK65" s="169"/>
      <c r="IL65" s="169"/>
      <c r="IM65" s="169"/>
      <c r="IN65" s="169"/>
      <c r="IO65" s="169"/>
      <c r="IP65" s="169"/>
      <c r="IQ65" s="169"/>
      <c r="IR65" s="169"/>
      <c r="IS65" s="169"/>
      <c r="IT65" s="169"/>
      <c r="IU65" s="169"/>
    </row>
    <row r="66" spans="1:255" s="133" customFormat="1" ht="12" customHeight="1" x14ac:dyDescent="0.25">
      <c r="A66" s="144"/>
      <c r="B66" s="145" t="s">
        <v>33</v>
      </c>
      <c r="C66" s="146"/>
      <c r="D66" s="147"/>
      <c r="E66" s="147"/>
      <c r="F66" s="148"/>
      <c r="G66" s="148"/>
      <c r="H66" s="22"/>
      <c r="I66" s="22"/>
      <c r="J66" s="22"/>
      <c r="K66" s="22"/>
      <c r="L66" s="22"/>
      <c r="M66" s="22"/>
      <c r="N66" s="22"/>
      <c r="O66" s="22"/>
      <c r="P66" s="13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</row>
    <row r="67" spans="1:255" s="133" customFormat="1" ht="24" customHeight="1" x14ac:dyDescent="0.25">
      <c r="A67" s="144"/>
      <c r="B67" s="158" t="s">
        <v>34</v>
      </c>
      <c r="C67" s="159" t="s">
        <v>29</v>
      </c>
      <c r="D67" s="159" t="s">
        <v>30</v>
      </c>
      <c r="E67" s="158" t="s">
        <v>17</v>
      </c>
      <c r="F67" s="159" t="s">
        <v>18</v>
      </c>
      <c r="G67" s="158" t="s">
        <v>19</v>
      </c>
      <c r="H67" s="22"/>
      <c r="I67" s="22"/>
      <c r="J67" s="22"/>
      <c r="K67" s="22"/>
      <c r="L67" s="22"/>
      <c r="M67" s="22"/>
      <c r="N67" s="22"/>
      <c r="O67" s="22"/>
      <c r="P67" s="13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</row>
    <row r="68" spans="1:255" ht="12.75" customHeight="1" x14ac:dyDescent="0.25">
      <c r="A68" s="72"/>
      <c r="B68" s="103" t="s">
        <v>107</v>
      </c>
      <c r="C68" s="41" t="s">
        <v>123</v>
      </c>
      <c r="D68" s="181">
        <v>1</v>
      </c>
      <c r="E68" s="41" t="s">
        <v>108</v>
      </c>
      <c r="F68" s="42">
        <v>35000</v>
      </c>
      <c r="G68" s="42">
        <f>D68*F68</f>
        <v>35000</v>
      </c>
      <c r="H68" s="28"/>
    </row>
    <row r="69" spans="1:255" ht="12.75" customHeight="1" x14ac:dyDescent="0.25">
      <c r="A69" s="70"/>
      <c r="B69" s="183" t="s">
        <v>122</v>
      </c>
      <c r="C69" s="104" t="s">
        <v>123</v>
      </c>
      <c r="D69" s="184">
        <v>1</v>
      </c>
      <c r="E69" s="104" t="s">
        <v>73</v>
      </c>
      <c r="F69" s="105">
        <v>30000</v>
      </c>
      <c r="G69" s="105">
        <f>D69*F69</f>
        <v>30000</v>
      </c>
      <c r="H69" s="28"/>
    </row>
    <row r="70" spans="1:255" s="133" customFormat="1" ht="13.5" customHeight="1" x14ac:dyDescent="0.25">
      <c r="A70" s="144"/>
      <c r="B70" s="172" t="s">
        <v>35</v>
      </c>
      <c r="C70" s="173"/>
      <c r="D70" s="173"/>
      <c r="E70" s="173"/>
      <c r="F70" s="174"/>
      <c r="G70" s="175">
        <f>SUM(G68:G69)</f>
        <v>65000</v>
      </c>
      <c r="H70" s="22"/>
      <c r="I70" s="22"/>
      <c r="J70" s="22"/>
      <c r="K70" s="22"/>
      <c r="L70" s="22"/>
      <c r="M70" s="22"/>
      <c r="N70" s="22"/>
      <c r="O70" s="22"/>
      <c r="P70" s="13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</row>
    <row r="71" spans="1:255" ht="12" customHeight="1" x14ac:dyDescent="0.25">
      <c r="A71" s="71"/>
      <c r="B71" s="43"/>
      <c r="C71" s="43"/>
      <c r="D71" s="43"/>
      <c r="E71" s="43"/>
      <c r="F71" s="44"/>
      <c r="G71" s="44"/>
      <c r="H71" s="28"/>
    </row>
    <row r="72" spans="1:255" s="133" customFormat="1" ht="12" customHeight="1" x14ac:dyDescent="0.25">
      <c r="A72" s="128"/>
      <c r="B72" s="129" t="s">
        <v>36</v>
      </c>
      <c r="C72" s="130"/>
      <c r="D72" s="130"/>
      <c r="E72" s="130"/>
      <c r="F72" s="130"/>
      <c r="G72" s="131">
        <f>G30+G35+G41+G64+G70</f>
        <v>5643100</v>
      </c>
      <c r="H72" s="22"/>
      <c r="I72" s="22"/>
      <c r="J72" s="22"/>
      <c r="K72" s="22"/>
      <c r="L72" s="22"/>
      <c r="M72" s="22"/>
      <c r="N72" s="22"/>
      <c r="O72" s="22"/>
      <c r="P72" s="13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</row>
    <row r="73" spans="1:255" s="133" customFormat="1" ht="12" customHeight="1" x14ac:dyDescent="0.25">
      <c r="A73" s="128"/>
      <c r="B73" s="134" t="s">
        <v>37</v>
      </c>
      <c r="C73" s="135"/>
      <c r="D73" s="135"/>
      <c r="E73" s="135"/>
      <c r="F73" s="135"/>
      <c r="G73" s="136">
        <f>G72*0.05</f>
        <v>282155</v>
      </c>
      <c r="H73" s="22"/>
      <c r="I73" s="22"/>
      <c r="J73" s="22"/>
      <c r="K73" s="22"/>
      <c r="L73" s="22"/>
      <c r="M73" s="22"/>
      <c r="N73" s="22"/>
      <c r="O73" s="22"/>
      <c r="P73" s="13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</row>
    <row r="74" spans="1:255" s="133" customFormat="1" ht="12" customHeight="1" x14ac:dyDescent="0.25">
      <c r="A74" s="128"/>
      <c r="B74" s="137" t="s">
        <v>38</v>
      </c>
      <c r="C74" s="138"/>
      <c r="D74" s="138"/>
      <c r="E74" s="138"/>
      <c r="F74" s="138"/>
      <c r="G74" s="139">
        <f>G73+G72</f>
        <v>5925255</v>
      </c>
      <c r="H74" s="22"/>
      <c r="I74" s="22"/>
      <c r="J74" s="22"/>
      <c r="K74" s="22"/>
      <c r="L74" s="22"/>
      <c r="M74" s="22"/>
      <c r="N74" s="22"/>
      <c r="O74" s="22"/>
      <c r="P74" s="13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</row>
    <row r="75" spans="1:255" s="133" customFormat="1" ht="12" customHeight="1" x14ac:dyDescent="0.25">
      <c r="A75" s="128"/>
      <c r="B75" s="134" t="s">
        <v>39</v>
      </c>
      <c r="C75" s="135"/>
      <c r="D75" s="135"/>
      <c r="E75" s="135"/>
      <c r="F75" s="135"/>
      <c r="G75" s="136">
        <f>G12</f>
        <v>12000000</v>
      </c>
      <c r="H75" s="22"/>
      <c r="I75" s="22"/>
      <c r="J75" s="22"/>
      <c r="K75" s="22"/>
      <c r="L75" s="22"/>
      <c r="M75" s="22"/>
      <c r="N75" s="22"/>
      <c r="O75" s="22"/>
      <c r="P75" s="13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</row>
    <row r="76" spans="1:255" s="133" customFormat="1" ht="12" customHeight="1" x14ac:dyDescent="0.25">
      <c r="A76" s="128"/>
      <c r="B76" s="140" t="s">
        <v>40</v>
      </c>
      <c r="C76" s="141"/>
      <c r="D76" s="141"/>
      <c r="E76" s="141"/>
      <c r="F76" s="141"/>
      <c r="G76" s="142">
        <f>G75-G74</f>
        <v>6074745</v>
      </c>
      <c r="H76" s="22"/>
      <c r="I76" s="22"/>
      <c r="J76" s="22"/>
      <c r="K76" s="22"/>
      <c r="L76" s="22"/>
      <c r="M76" s="22"/>
      <c r="N76" s="22"/>
      <c r="O76" s="22"/>
      <c r="P76" s="13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</row>
    <row r="77" spans="1:255" ht="12" customHeight="1" x14ac:dyDescent="0.25">
      <c r="A77" s="70"/>
      <c r="B77" s="45" t="s">
        <v>109</v>
      </c>
      <c r="C77" s="46"/>
      <c r="D77" s="46"/>
      <c r="E77" s="46"/>
      <c r="F77" s="46"/>
      <c r="G77" s="47"/>
      <c r="H77" s="28"/>
    </row>
    <row r="78" spans="1:255" ht="12.75" customHeight="1" thickBot="1" x14ac:dyDescent="0.3">
      <c r="A78" s="70"/>
      <c r="B78" s="48"/>
      <c r="C78" s="46"/>
      <c r="D78" s="46"/>
      <c r="E78" s="46"/>
      <c r="F78" s="46"/>
      <c r="G78" s="47"/>
      <c r="H78" s="28"/>
    </row>
    <row r="79" spans="1:255" ht="12" customHeight="1" x14ac:dyDescent="0.25">
      <c r="A79" s="70"/>
      <c r="B79" s="49" t="s">
        <v>110</v>
      </c>
      <c r="C79" s="50"/>
      <c r="D79" s="50"/>
      <c r="E79" s="50"/>
      <c r="F79" s="51"/>
      <c r="G79" s="47"/>
      <c r="H79" s="28"/>
    </row>
    <row r="80" spans="1:255" ht="12" customHeight="1" x14ac:dyDescent="0.25">
      <c r="A80" s="70"/>
      <c r="B80" s="52" t="s">
        <v>41</v>
      </c>
      <c r="C80" s="53"/>
      <c r="D80" s="53"/>
      <c r="E80" s="53"/>
      <c r="F80" s="54"/>
      <c r="G80" s="47"/>
      <c r="H80" s="28"/>
    </row>
    <row r="81" spans="1:8" ht="12" customHeight="1" x14ac:dyDescent="0.25">
      <c r="A81" s="70"/>
      <c r="B81" s="52" t="s">
        <v>42</v>
      </c>
      <c r="C81" s="53"/>
      <c r="D81" s="53"/>
      <c r="E81" s="53"/>
      <c r="F81" s="54"/>
      <c r="G81" s="47"/>
      <c r="H81" s="28"/>
    </row>
    <row r="82" spans="1:8" ht="12" customHeight="1" x14ac:dyDescent="0.25">
      <c r="A82" s="70"/>
      <c r="B82" s="52" t="s">
        <v>43</v>
      </c>
      <c r="C82" s="53"/>
      <c r="D82" s="53"/>
      <c r="E82" s="53"/>
      <c r="F82" s="54"/>
      <c r="G82" s="47"/>
      <c r="H82" s="28"/>
    </row>
    <row r="83" spans="1:8" ht="12" customHeight="1" x14ac:dyDescent="0.25">
      <c r="A83" s="70"/>
      <c r="B83" s="52" t="s">
        <v>44</v>
      </c>
      <c r="C83" s="53"/>
      <c r="D83" s="53"/>
      <c r="E83" s="53"/>
      <c r="F83" s="54"/>
      <c r="G83" s="47"/>
      <c r="H83" s="28"/>
    </row>
    <row r="84" spans="1:8" ht="12" customHeight="1" x14ac:dyDescent="0.25">
      <c r="A84" s="70"/>
      <c r="B84" s="52" t="s">
        <v>45</v>
      </c>
      <c r="C84" s="53"/>
      <c r="D84" s="53"/>
      <c r="E84" s="53"/>
      <c r="F84" s="54"/>
      <c r="G84" s="47"/>
      <c r="H84" s="28"/>
    </row>
    <row r="85" spans="1:8" ht="12.75" customHeight="1" thickBot="1" x14ac:dyDescent="0.3">
      <c r="A85" s="70"/>
      <c r="B85" s="55" t="s">
        <v>46</v>
      </c>
      <c r="C85" s="56"/>
      <c r="D85" s="56"/>
      <c r="E85" s="56"/>
      <c r="F85" s="57"/>
      <c r="G85" s="47"/>
      <c r="H85" s="28"/>
    </row>
    <row r="86" spans="1:8" ht="12.75" customHeight="1" x14ac:dyDescent="0.25">
      <c r="A86" s="70"/>
      <c r="B86" s="58"/>
      <c r="C86" s="53"/>
      <c r="D86" s="53"/>
      <c r="E86" s="53"/>
      <c r="F86" s="53"/>
      <c r="G86" s="47"/>
      <c r="H86" s="28"/>
    </row>
    <row r="87" spans="1:8" ht="15" customHeight="1" thickBot="1" x14ac:dyDescent="0.3">
      <c r="A87" s="70"/>
      <c r="B87" s="185" t="s">
        <v>47</v>
      </c>
      <c r="C87" s="186"/>
      <c r="D87" s="59"/>
      <c r="E87" s="60"/>
      <c r="F87" s="60"/>
      <c r="G87" s="47"/>
      <c r="H87" s="28"/>
    </row>
    <row r="88" spans="1:8" ht="12" customHeight="1" x14ac:dyDescent="0.25">
      <c r="A88" s="70"/>
      <c r="B88" s="61" t="s">
        <v>34</v>
      </c>
      <c r="C88" s="62" t="s">
        <v>48</v>
      </c>
      <c r="D88" s="63" t="s">
        <v>49</v>
      </c>
      <c r="E88" s="60"/>
      <c r="F88" s="60"/>
      <c r="G88" s="47"/>
      <c r="H88" s="28"/>
    </row>
    <row r="89" spans="1:8" ht="12" customHeight="1" x14ac:dyDescent="0.25">
      <c r="A89" s="70"/>
      <c r="B89" s="109" t="s">
        <v>50</v>
      </c>
      <c r="C89" s="108">
        <f>G30</f>
        <v>4780000</v>
      </c>
      <c r="D89" s="64">
        <f>(C89/C95)</f>
        <v>0.80671633541510024</v>
      </c>
      <c r="E89" s="60"/>
      <c r="F89" s="60"/>
      <c r="G89" s="47"/>
      <c r="H89" s="28"/>
    </row>
    <row r="90" spans="1:8" ht="12" customHeight="1" x14ac:dyDescent="0.25">
      <c r="A90" s="70"/>
      <c r="B90" s="109" t="s">
        <v>51</v>
      </c>
      <c r="C90" s="182">
        <f>G35</f>
        <v>30000</v>
      </c>
      <c r="D90" s="64">
        <v>0</v>
      </c>
      <c r="E90" s="60"/>
      <c r="F90" s="60"/>
      <c r="G90" s="47"/>
      <c r="H90" s="28"/>
    </row>
    <row r="91" spans="1:8" ht="12" customHeight="1" x14ac:dyDescent="0.25">
      <c r="A91" s="70"/>
      <c r="B91" s="109" t="s">
        <v>52</v>
      </c>
      <c r="C91" s="106">
        <f>G41</f>
        <v>240000</v>
      </c>
      <c r="D91" s="64">
        <f>(C91/C95)</f>
        <v>4.0504585878582439E-2</v>
      </c>
      <c r="E91" s="60"/>
      <c r="F91" s="60"/>
      <c r="G91" s="47"/>
      <c r="H91" s="28"/>
    </row>
    <row r="92" spans="1:8" ht="12" customHeight="1" x14ac:dyDescent="0.25">
      <c r="A92" s="70"/>
      <c r="B92" s="109" t="s">
        <v>28</v>
      </c>
      <c r="C92" s="106">
        <f>G64</f>
        <v>528100</v>
      </c>
      <c r="D92" s="64">
        <f>(C92/C95)</f>
        <v>8.9126965843664113E-2</v>
      </c>
      <c r="E92" s="60"/>
      <c r="F92" s="60"/>
      <c r="G92" s="47"/>
      <c r="H92" s="28"/>
    </row>
    <row r="93" spans="1:8" ht="12" customHeight="1" x14ac:dyDescent="0.25">
      <c r="A93" s="70"/>
      <c r="B93" s="109" t="s">
        <v>53</v>
      </c>
      <c r="C93" s="107">
        <v>65000</v>
      </c>
      <c r="D93" s="64">
        <f>(C93/C95)</f>
        <v>1.0969992008782745E-2</v>
      </c>
      <c r="E93" s="65"/>
      <c r="F93" s="65"/>
      <c r="G93" s="47"/>
      <c r="H93" s="28"/>
    </row>
    <row r="94" spans="1:8" ht="12" customHeight="1" x14ac:dyDescent="0.25">
      <c r="A94" s="70"/>
      <c r="B94" s="109" t="s">
        <v>54</v>
      </c>
      <c r="C94" s="107">
        <f>G73</f>
        <v>282155</v>
      </c>
      <c r="D94" s="64">
        <f>(C94/C95)</f>
        <v>4.7619047619047616E-2</v>
      </c>
      <c r="E94" s="65"/>
      <c r="F94" s="65"/>
      <c r="G94" s="47"/>
      <c r="H94" s="28"/>
    </row>
    <row r="95" spans="1:8" ht="12.75" customHeight="1" thickBot="1" x14ac:dyDescent="0.3">
      <c r="A95" s="70"/>
      <c r="B95" s="6" t="s">
        <v>55</v>
      </c>
      <c r="C95" s="7">
        <f>SUM(C89:C94)</f>
        <v>5925255</v>
      </c>
      <c r="D95" s="110">
        <f>SUM(D89:D94)</f>
        <v>0.99493692676517709</v>
      </c>
      <c r="E95" s="65"/>
      <c r="F95" s="65"/>
      <c r="G95" s="47"/>
      <c r="H95" s="28"/>
    </row>
    <row r="96" spans="1:8" ht="12" customHeight="1" x14ac:dyDescent="0.25">
      <c r="A96" s="70"/>
      <c r="B96" s="48"/>
      <c r="C96" s="46"/>
      <c r="D96" s="46"/>
      <c r="E96" s="46"/>
      <c r="F96" s="46"/>
      <c r="G96" s="47"/>
      <c r="H96" s="28"/>
    </row>
    <row r="97" spans="1:8" ht="12.75" customHeight="1" x14ac:dyDescent="0.25">
      <c r="A97" s="70"/>
      <c r="B97" s="66"/>
      <c r="C97" s="46"/>
      <c r="D97" s="46"/>
      <c r="E97" s="46"/>
      <c r="F97" s="46"/>
      <c r="G97" s="47"/>
      <c r="H97" s="28"/>
    </row>
    <row r="98" spans="1:8" ht="12" customHeight="1" thickBot="1" x14ac:dyDescent="0.3">
      <c r="A98" s="70"/>
      <c r="B98" s="9"/>
      <c r="C98" s="10" t="s">
        <v>127</v>
      </c>
      <c r="D98" s="11"/>
      <c r="E98" s="12"/>
      <c r="F98" s="3"/>
      <c r="G98" s="4"/>
    </row>
    <row r="99" spans="1:8" ht="12" customHeight="1" x14ac:dyDescent="0.25">
      <c r="A99" s="70"/>
      <c r="B99" s="13" t="s">
        <v>128</v>
      </c>
      <c r="C99" s="111">
        <v>9000</v>
      </c>
      <c r="D99" s="111">
        <v>10000</v>
      </c>
      <c r="E99" s="112">
        <v>11000</v>
      </c>
      <c r="F99" s="8"/>
      <c r="G99" s="5"/>
    </row>
    <row r="100" spans="1:8" ht="12.75" customHeight="1" thickBot="1" x14ac:dyDescent="0.3">
      <c r="A100" s="70"/>
      <c r="B100" s="6" t="s">
        <v>129</v>
      </c>
      <c r="C100" s="113">
        <f>G74/C99</f>
        <v>658.36166666666668</v>
      </c>
      <c r="D100" s="113">
        <f>(G74/D99)</f>
        <v>592.52549999999997</v>
      </c>
      <c r="E100" s="114">
        <f>(G74/E99)</f>
        <v>538.65954545454542</v>
      </c>
      <c r="F100" s="8"/>
      <c r="G100" s="5"/>
    </row>
    <row r="101" spans="1:8" ht="15.6" customHeight="1" x14ac:dyDescent="0.25">
      <c r="A101" s="70"/>
      <c r="B101" s="24" t="s">
        <v>56</v>
      </c>
      <c r="C101" s="23"/>
      <c r="D101" s="23"/>
      <c r="E101" s="23"/>
      <c r="F101" s="23"/>
      <c r="G101" s="23"/>
    </row>
    <row r="102" spans="1:8" ht="11.25" customHeight="1" x14ac:dyDescent="0.25">
      <c r="B102" s="22"/>
      <c r="C102" s="22"/>
      <c r="D102" s="22"/>
      <c r="E102" s="22"/>
      <c r="F102" s="22"/>
      <c r="G102" s="22"/>
    </row>
    <row r="103" spans="1:8" ht="11.25" customHeight="1" x14ac:dyDescent="0.25">
      <c r="B103" s="22"/>
      <c r="C103" s="22"/>
      <c r="D103" s="22"/>
      <c r="E103" s="22"/>
      <c r="F103" s="22"/>
      <c r="G103" s="22"/>
    </row>
    <row r="104" spans="1:8" ht="11.25" customHeight="1" x14ac:dyDescent="0.25">
      <c r="B104" s="22"/>
      <c r="C104" s="22"/>
      <c r="D104" s="22"/>
      <c r="E104" s="22"/>
      <c r="F104" s="22"/>
      <c r="G104" s="22"/>
    </row>
    <row r="105" spans="1:8" ht="11.25" customHeight="1" x14ac:dyDescent="0.25">
      <c r="B105" s="22"/>
      <c r="C105" s="22"/>
      <c r="D105" s="22"/>
      <c r="E105" s="22"/>
      <c r="F105" s="22"/>
      <c r="G105" s="22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2021-03-24T13:52:57Z</dcterms:modified>
</cp:coreProperties>
</file>