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METRO\Agencia de Àrea Melipilla\"/>
    </mc:Choice>
  </mc:AlternateContent>
  <bookViews>
    <workbookView xWindow="0" yWindow="0" windowWidth="25200" windowHeight="11385"/>
  </bookViews>
  <sheets>
    <sheet name="Frutilla 1er Tempora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40" i="1"/>
  <c r="G41" i="1"/>
  <c r="G42" i="1"/>
  <c r="G43" i="1"/>
  <c r="G38" i="1"/>
  <c r="G12" i="1" l="1"/>
  <c r="C112" i="1" l="1"/>
  <c r="C111" i="1"/>
  <c r="C110" i="1"/>
  <c r="C108" i="1"/>
  <c r="G48" i="1"/>
  <c r="G44" i="1"/>
  <c r="G22" i="1"/>
  <c r="G23" i="1"/>
  <c r="G24" i="1"/>
  <c r="G25" i="1"/>
  <c r="G26" i="1"/>
  <c r="G27" i="1"/>
  <c r="G28" i="1"/>
  <c r="G21" i="1"/>
  <c r="D118" i="1"/>
  <c r="G89" i="1" l="1"/>
  <c r="G88" i="1"/>
  <c r="G87" i="1"/>
  <c r="G86" i="1"/>
  <c r="G84" i="1"/>
  <c r="G83" i="1"/>
  <c r="G82" i="1"/>
  <c r="G81" i="1"/>
  <c r="G80" i="1"/>
  <c r="G79" i="1"/>
  <c r="G78" i="1"/>
  <c r="G77" i="1"/>
  <c r="G59" i="1"/>
  <c r="G60" i="1"/>
  <c r="G61" i="1"/>
  <c r="G62" i="1"/>
  <c r="G63" i="1"/>
  <c r="G65" i="1"/>
  <c r="G67" i="1"/>
  <c r="G68" i="1"/>
  <c r="G70" i="1"/>
  <c r="G71" i="1"/>
  <c r="G51" i="1"/>
  <c r="G52" i="1"/>
  <c r="G53" i="1"/>
  <c r="G54" i="1"/>
  <c r="G55" i="1"/>
  <c r="G56" i="1"/>
  <c r="G57" i="1"/>
  <c r="G50" i="1"/>
  <c r="G94" i="1" l="1"/>
  <c r="G29" i="1" l="1"/>
  <c r="G72" i="1"/>
  <c r="G91" i="1" l="1"/>
  <c r="G92" i="1" s="1"/>
  <c r="G93" i="1" l="1"/>
  <c r="D119" i="1" s="1"/>
  <c r="C113" i="1"/>
  <c r="E119" i="1" l="1"/>
  <c r="C119" i="1"/>
  <c r="G95" i="1"/>
  <c r="C114" i="1"/>
  <c r="D113" i="1" s="1"/>
  <c r="D111" i="1" l="1"/>
  <c r="D108" i="1"/>
  <c r="D110" i="1"/>
  <c r="D112" i="1"/>
  <c r="D114" i="1" l="1"/>
</calcChain>
</file>

<file path=xl/sharedStrings.xml><?xml version="1.0" encoding="utf-8"?>
<sst xmlns="http://schemas.openxmlformats.org/spreadsheetml/2006/main" count="245" uniqueCount="155">
  <si>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</si>
  <si>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</si>
  <si>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</si>
  <si>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</si>
  <si>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</si>
  <si>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</si>
  <si>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</si>
  <si>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</si>
  <si>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</si>
  <si>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</si>
  <si>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</si>
  <si>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</si>
  <si>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</si>
  <si>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</si>
  <si>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</si>
  <si>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</si>
  <si>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</si>
  <si>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</si>
  <si>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</si>
  <si>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</si>
  <si>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</si>
  <si>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</si>
  <si>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</si>
  <si>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</si>
  <si>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</si>
  <si>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</si>
  <si>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</si>
  <si>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</si>
  <si>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</si>
  <si>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</si>
  <si>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</si>
  <si>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</si>
  <si>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</si>
  <si>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</si>
  <si>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</si>
  <si>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</si>
  <si>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</si>
  <si>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</si>
  <si>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</si>
  <si>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</si>
  <si>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</si>
  <si>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</si>
  <si>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</si>
  <si>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</si>
  <si>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</si>
  <si>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</si>
  <si>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</si>
  <si>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</si>
  <si>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</si>
  <si>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</si>
  <si>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</si>
  <si>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</si>
  <si>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</si>
  <si>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</si>
  <si>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</si>
  <si>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</si>
  <si>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</si>
  <si>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</si>
  <si>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</si>
  <si>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ALBION/MONTE REY/SAN ANDREAS</t>
  </si>
  <si>
    <t>MEDIO</t>
  </si>
  <si>
    <t>METROPOLITANA</t>
  </si>
  <si>
    <t>MELIPILLA</t>
  </si>
  <si>
    <t>Colocacion mulch</t>
  </si>
  <si>
    <t>Ene- Feb</t>
  </si>
  <si>
    <t>Plantacion</t>
  </si>
  <si>
    <t>Ene-Mar</t>
  </si>
  <si>
    <t>Instacion sistema riego</t>
  </si>
  <si>
    <t xml:space="preserve">Feb- Mar </t>
  </si>
  <si>
    <t>Chapoda</t>
  </si>
  <si>
    <t>May-Jul</t>
  </si>
  <si>
    <t>Fertilizaciones</t>
  </si>
  <si>
    <t>Feb-mar</t>
  </si>
  <si>
    <t>Control de plagas</t>
  </si>
  <si>
    <t>Abr-Jul</t>
  </si>
  <si>
    <t>Riego</t>
  </si>
  <si>
    <t>Ene- Dic</t>
  </si>
  <si>
    <t>Cosecha y post cosecha</t>
  </si>
  <si>
    <t>Ago-Dic</t>
  </si>
  <si>
    <t>MERCADO INTERNO</t>
  </si>
  <si>
    <t>Escasez de Agua</t>
  </si>
  <si>
    <t>RENDIMIENTO (Kg/Há.)</t>
  </si>
  <si>
    <t>PRECIO ESPERADO ($/kg)</t>
  </si>
  <si>
    <t xml:space="preserve"> </t>
  </si>
  <si>
    <t>Limpieza y trazado</t>
  </si>
  <si>
    <t>Dic-Ene</t>
  </si>
  <si>
    <t>Aradura y Rastraje</t>
  </si>
  <si>
    <t>Arado Cincel</t>
  </si>
  <si>
    <t>Hechura camellones</t>
  </si>
  <si>
    <t>Ene-Feb</t>
  </si>
  <si>
    <t>Aplicación de abono foliar</t>
  </si>
  <si>
    <t>Aplicación mecanica de plagas</t>
  </si>
  <si>
    <t>PLANTAS</t>
  </si>
  <si>
    <t>unidades</t>
  </si>
  <si>
    <t>Ultrasol de crecimiento</t>
  </si>
  <si>
    <t>Kq</t>
  </si>
  <si>
    <t>Ultrasol multiproposito</t>
  </si>
  <si>
    <t>Sep -Oct</t>
  </si>
  <si>
    <t>Ultrasol produccion</t>
  </si>
  <si>
    <t>Oct- Mar</t>
  </si>
  <si>
    <t>Nitrofoska foliar PS</t>
  </si>
  <si>
    <t>Feb-Abr</t>
  </si>
  <si>
    <t>Rukan mix</t>
  </si>
  <si>
    <t>Frutaliv</t>
  </si>
  <si>
    <t>Sep- Dic</t>
  </si>
  <si>
    <t>Rukan calcio</t>
  </si>
  <si>
    <t>Ago -Sep</t>
  </si>
  <si>
    <t>Acido fosforico</t>
  </si>
  <si>
    <t>Sept - Mar</t>
  </si>
  <si>
    <t>FUNGICIDA</t>
  </si>
  <si>
    <t>Phyton 27</t>
  </si>
  <si>
    <t>Enero</t>
  </si>
  <si>
    <t xml:space="preserve">Caldo bordeles </t>
  </si>
  <si>
    <t>Junio</t>
  </si>
  <si>
    <t>Rukon 50 WP</t>
  </si>
  <si>
    <t>Amistar 50 WP</t>
  </si>
  <si>
    <t>Dic- Ene</t>
  </si>
  <si>
    <t>Azufre mojable</t>
  </si>
  <si>
    <t>Oct- Abri</t>
  </si>
  <si>
    <t>HERBICIDA</t>
  </si>
  <si>
    <t>Farmon</t>
  </si>
  <si>
    <t>Feb-May</t>
  </si>
  <si>
    <t>INSECTICIDA</t>
  </si>
  <si>
    <t>Punto 70 WP</t>
  </si>
  <si>
    <t xml:space="preserve">Agosto </t>
  </si>
  <si>
    <t>Success</t>
  </si>
  <si>
    <t>Diciembre</t>
  </si>
  <si>
    <t>ACARICIDA</t>
  </si>
  <si>
    <t>Acaban 050</t>
  </si>
  <si>
    <t xml:space="preserve">Vertimec </t>
  </si>
  <si>
    <t>Nov-Feb</t>
  </si>
  <si>
    <t>VARIOS</t>
  </si>
  <si>
    <t>Plasticos planza 1,5 ''</t>
  </si>
  <si>
    <t>mt</t>
  </si>
  <si>
    <t>Conectores</t>
  </si>
  <si>
    <t>u</t>
  </si>
  <si>
    <t>Cintas</t>
  </si>
  <si>
    <t>Fitting</t>
  </si>
  <si>
    <t>Bomba 2 Hp  Sistema Fijo</t>
  </si>
  <si>
    <t>Filtro</t>
  </si>
  <si>
    <t>Sistema fertirrigacion</t>
  </si>
  <si>
    <t>Sistema eléctrico conducción</t>
  </si>
  <si>
    <t>Analisis de suelo Frutilla</t>
  </si>
  <si>
    <t>Ene - Dic</t>
  </si>
  <si>
    <t>Mulch</t>
  </si>
  <si>
    <t>Feb-Mar</t>
  </si>
  <si>
    <t>Electricidad Bomba frutilla</t>
  </si>
  <si>
    <t>kw</t>
  </si>
  <si>
    <t>Bandejas de 5-6 kq</t>
  </si>
  <si>
    <t>Rendimiento (kg/hà)</t>
  </si>
  <si>
    <t>Costo unitario ($/ Kg) (*)</t>
  </si>
  <si>
    <t>Lt</t>
  </si>
  <si>
    <t>ESCENARIOS COSTO UNITARIO  ($/kg)</t>
  </si>
  <si>
    <t>San Pedro</t>
  </si>
  <si>
    <t>FRUTILLA (1ª Temporada)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</si>
</sst>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1" fillId="0" borderId="2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7" borderId="32" xfId="0" applyNumberFormat="1" applyFont="1" applyFill="1" applyBorder="1" applyAlignment="1">
      <alignment vertical="center"/>
    </xf>
    <xf numFmtId="49" fontId="13" fillId="2" borderId="34" xfId="0" applyNumberFormat="1" applyFont="1" applyFill="1" applyBorder="1" applyAlignment="1">
      <alignment vertical="center"/>
    </xf>
    <xf numFmtId="49" fontId="13" fillId="7" borderId="36" xfId="0" applyNumberFormat="1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49" fontId="15" fillId="2" borderId="45" xfId="0" applyNumberFormat="1" applyFont="1" applyFill="1" applyBorder="1" applyAlignment="1">
      <alignment vertical="center"/>
    </xf>
    <xf numFmtId="49" fontId="15" fillId="2" borderId="47" xfId="0" applyNumberFormat="1" applyFont="1" applyFill="1" applyBorder="1" applyAlignment="1">
      <alignment vertical="center"/>
    </xf>
    <xf numFmtId="49" fontId="13" fillId="7" borderId="50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5" fillId="2" borderId="48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/>
    </xf>
    <xf numFmtId="3" fontId="7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/>
    </xf>
    <xf numFmtId="164" fontId="1" fillId="5" borderId="26" xfId="0" applyNumberFormat="1" applyFont="1" applyFill="1" applyBorder="1" applyAlignment="1">
      <alignment horizontal="center" vertical="center"/>
    </xf>
    <xf numFmtId="164" fontId="1" fillId="3" borderId="28" xfId="0" applyNumberFormat="1" applyFont="1" applyFill="1" applyBorder="1" applyAlignment="1">
      <alignment horizontal="center" vertical="center"/>
    </xf>
    <xf numFmtId="164" fontId="1" fillId="5" borderId="28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/>
    </xf>
    <xf numFmtId="0" fontId="15" fillId="2" borderId="46" xfId="0" applyFont="1" applyFill="1" applyBorder="1" applyAlignment="1">
      <alignment horizontal="center"/>
    </xf>
    <xf numFmtId="0" fontId="15" fillId="2" borderId="49" xfId="0" applyFont="1" applyFill="1" applyBorder="1" applyAlignment="1">
      <alignment horizontal="center"/>
    </xf>
    <xf numFmtId="0" fontId="15" fillId="8" borderId="41" xfId="0" applyFont="1" applyFill="1" applyBorder="1" applyAlignment="1">
      <alignment horizontal="center"/>
    </xf>
    <xf numFmtId="0" fontId="15" fillId="6" borderId="20" xfId="0" applyFont="1" applyFill="1" applyBorder="1" applyAlignment="1">
      <alignment horizontal="center"/>
    </xf>
    <xf numFmtId="49" fontId="15" fillId="7" borderId="33" xfId="0" applyNumberFormat="1" applyFont="1" applyFill="1" applyBorder="1" applyAlignment="1">
      <alignment horizontal="center"/>
    </xf>
    <xf numFmtId="9" fontId="15" fillId="2" borderId="35" xfId="0" applyNumberFormat="1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 vertical="center"/>
    </xf>
    <xf numFmtId="9" fontId="13" fillId="7" borderId="38" xfId="0" applyNumberFormat="1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164" fontId="17" fillId="2" borderId="20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9" fontId="1" fillId="3" borderId="55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49" fontId="9" fillId="3" borderId="56" xfId="0" applyNumberFormat="1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3" fontId="9" fillId="3" borderId="56" xfId="0" applyNumberFormat="1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3" fontId="20" fillId="0" borderId="57" xfId="0" applyNumberFormat="1" applyFont="1" applyBorder="1" applyAlignment="1">
      <alignment horizontal="center" vertical="center"/>
    </xf>
    <xf numFmtId="0" fontId="20" fillId="0" borderId="57" xfId="0" applyFont="1" applyBorder="1" applyAlignment="1">
      <alignment horizontal="left" vertical="center"/>
    </xf>
    <xf numFmtId="0" fontId="19" fillId="0" borderId="57" xfId="0" applyFont="1" applyBorder="1" applyAlignment="1">
      <alignment horizontal="left" vertical="center"/>
    </xf>
    <xf numFmtId="3" fontId="13" fillId="2" borderId="6" xfId="0" applyNumberFormat="1" applyFont="1" applyFill="1" applyBorder="1" applyAlignment="1">
      <alignment horizontal="right" vertical="center"/>
    </xf>
    <xf numFmtId="0" fontId="13" fillId="2" borderId="6" xfId="0" applyNumberFormat="1" applyFont="1" applyFill="1" applyBorder="1" applyAlignment="1">
      <alignment horizontal="right" vertical="center"/>
    </xf>
    <xf numFmtId="165" fontId="13" fillId="2" borderId="6" xfId="0" applyNumberFormat="1" applyFont="1" applyFill="1" applyBorder="1" applyAlignment="1">
      <alignment horizontal="right" vertical="center"/>
    </xf>
    <xf numFmtId="165" fontId="13" fillId="7" borderId="37" xfId="0" applyNumberFormat="1" applyFont="1" applyFill="1" applyBorder="1" applyAlignment="1">
      <alignment horizontal="right" vertical="center"/>
    </xf>
    <xf numFmtId="0" fontId="13" fillId="7" borderId="51" xfId="0" applyNumberFormat="1" applyFont="1" applyFill="1" applyBorder="1" applyAlignment="1">
      <alignment horizontal="right" vertical="center"/>
    </xf>
    <xf numFmtId="3" fontId="13" fillId="7" borderId="51" xfId="0" applyNumberFormat="1" applyFont="1" applyFill="1" applyBorder="1" applyAlignment="1">
      <alignment horizontal="right" vertical="center"/>
    </xf>
    <xf numFmtId="0" fontId="13" fillId="7" borderId="52" xfId="0" applyNumberFormat="1" applyFont="1" applyFill="1" applyBorder="1" applyAlignment="1">
      <alignment horizontal="right" vertical="center"/>
    </xf>
    <xf numFmtId="165" fontId="13" fillId="7" borderId="38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/>
    <xf numFmtId="164" fontId="1" fillId="5" borderId="31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right" vertical="center" wrapText="1"/>
    </xf>
    <xf numFmtId="17" fontId="22" fillId="0" borderId="57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49" fontId="18" fillId="8" borderId="58" xfId="0" applyNumberFormat="1" applyFont="1" applyFill="1" applyBorder="1" applyAlignment="1">
      <alignment horizontal="center" vertical="center"/>
    </xf>
    <xf numFmtId="49" fontId="18" fillId="8" borderId="59" xfId="0" applyNumberFormat="1" applyFont="1" applyFill="1" applyBorder="1" applyAlignment="1">
      <alignment horizontal="center" vertical="center"/>
    </xf>
    <xf numFmtId="49" fontId="18" fillId="8" borderId="60" xfId="0" applyNumberFormat="1" applyFont="1" applyFill="1" applyBorder="1" applyAlignment="1">
      <alignment horizontal="center" vertical="center"/>
    </xf>
    <xf numFmtId="49" fontId="18" fillId="8" borderId="39" xfId="0" applyNumberFormat="1" applyFont="1" applyFill="1" applyBorder="1" applyAlignment="1">
      <alignment vertical="center"/>
    </xf>
    <xf numFmtId="0" fontId="13" fillId="8" borderId="40" xfId="0" applyFont="1" applyFill="1" applyBorder="1" applyAlignment="1">
      <alignment vertical="center"/>
    </xf>
    <xf numFmtId="49" fontId="4" fillId="2" borderId="53" xfId="0" applyNumberFormat="1" applyFont="1" applyFill="1" applyBorder="1" applyAlignment="1">
      <alignment horizontal="right" vertical="center" wrapText="1"/>
    </xf>
    <xf numFmtId="49" fontId="4" fillId="2" borderId="54" xfId="0" applyNumberFormat="1" applyFont="1" applyFill="1" applyBorder="1" applyAlignment="1">
      <alignment horizontal="right" vertical="center" wrapText="1"/>
    </xf>
    <xf numFmtId="49" fontId="3" fillId="3" borderId="6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171450</xdr:rowOff>
    </xdr:from>
    <xdr:to>
      <xdr:col>7</xdr:col>
      <xdr:colOff>9525</xdr:colOff>
      <xdr:row>7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71450"/>
          <a:ext cx="7077076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0"/>
  <sheetViews>
    <sheetView showGridLines="0" tabSelected="1" workbookViewId="0">
      <selection activeCell="G33" sqref="G33:G3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.28515625" style="1" customWidth="1"/>
    <col min="3" max="3" width="27.140625" style="77" customWidth="1"/>
    <col min="4" max="4" width="9.7109375" style="77" customWidth="1"/>
    <col min="5" max="5" width="14.85546875" style="77" customWidth="1"/>
    <col min="6" max="6" width="13.7109375" style="77" customWidth="1"/>
    <col min="7" max="7" width="17.42578125" style="77" customWidth="1"/>
    <col min="8" max="255" width="10.85546875" style="1" customWidth="1"/>
  </cols>
  <sheetData>
    <row r="1" spans="1:7" ht="15" customHeight="1" x14ac:dyDescent="0.25">
      <c r="A1" s="2"/>
      <c r="B1" s="2"/>
      <c r="C1" s="62"/>
      <c r="D1" s="62"/>
      <c r="E1" s="62"/>
      <c r="F1" s="62"/>
      <c r="G1" s="62"/>
    </row>
    <row r="2" spans="1:7" ht="15" customHeight="1" x14ac:dyDescent="0.25">
      <c r="A2" s="2"/>
      <c r="B2" s="2"/>
      <c r="C2" s="62"/>
      <c r="D2" s="62"/>
      <c r="E2" s="62"/>
      <c r="F2" s="62"/>
      <c r="G2" s="62"/>
    </row>
    <row r="3" spans="1:7" ht="15" customHeight="1" x14ac:dyDescent="0.25">
      <c r="A3" s="2"/>
      <c r="B3" s="2"/>
      <c r="C3" s="62"/>
      <c r="D3" s="62"/>
      <c r="E3" s="62"/>
      <c r="F3" s="62"/>
      <c r="G3" s="62"/>
    </row>
    <row r="4" spans="1:7" ht="15" customHeight="1" x14ac:dyDescent="0.25">
      <c r="A4" s="2"/>
      <c r="B4" s="2"/>
      <c r="C4" s="62"/>
      <c r="D4" s="62"/>
      <c r="E4" s="62"/>
      <c r="F4" s="62"/>
      <c r="G4" s="62"/>
    </row>
    <row r="5" spans="1:7" ht="15" customHeight="1" x14ac:dyDescent="0.25">
      <c r="A5" s="2"/>
      <c r="B5" s="2"/>
      <c r="C5" s="62"/>
      <c r="D5" s="62"/>
      <c r="E5" s="62"/>
      <c r="F5" s="62"/>
      <c r="G5" s="62"/>
    </row>
    <row r="6" spans="1:7" ht="15" customHeight="1" x14ac:dyDescent="0.25">
      <c r="A6" s="2"/>
      <c r="B6" s="2"/>
      <c r="C6" s="62"/>
      <c r="D6" s="62"/>
      <c r="E6" s="62"/>
      <c r="F6" s="62"/>
      <c r="G6" s="62"/>
    </row>
    <row r="7" spans="1:7" ht="15" customHeight="1" x14ac:dyDescent="0.25">
      <c r="A7" s="2"/>
      <c r="B7" s="2"/>
      <c r="C7" s="62"/>
      <c r="D7" s="62"/>
      <c r="E7" s="62"/>
      <c r="F7" s="62"/>
      <c r="G7" s="62"/>
    </row>
    <row r="8" spans="1:7" ht="15" customHeight="1" x14ac:dyDescent="0.25">
      <c r="A8" s="2"/>
      <c r="B8" s="3"/>
      <c r="C8" s="63"/>
      <c r="D8" s="62"/>
      <c r="E8" s="63"/>
      <c r="F8" s="63"/>
      <c r="G8" s="63"/>
    </row>
    <row r="9" spans="1:7" ht="18.75" customHeight="1" x14ac:dyDescent="0.25">
      <c r="A9" s="4"/>
      <c r="B9" s="5" t="s">
        <v>0</v>
      </c>
      <c r="C9" s="137" t="s">
        <v>154</v>
      </c>
      <c r="D9" s="84"/>
      <c r="E9" s="147" t="s">
        <v>81</v>
      </c>
      <c r="F9" s="148"/>
      <c r="G9" s="136">
        <v>49000</v>
      </c>
    </row>
    <row r="10" spans="1:7" ht="15" customHeight="1" x14ac:dyDescent="0.25">
      <c r="A10" s="4"/>
      <c r="B10" s="6" t="s">
        <v>1</v>
      </c>
      <c r="C10" s="82" t="s">
        <v>59</v>
      </c>
      <c r="D10" s="85"/>
      <c r="E10" s="145" t="s">
        <v>2</v>
      </c>
      <c r="F10" s="146"/>
      <c r="G10" s="82" t="s">
        <v>78</v>
      </c>
    </row>
    <row r="11" spans="1:7" ht="18" customHeight="1" x14ac:dyDescent="0.25">
      <c r="A11" s="4"/>
      <c r="B11" s="6" t="s">
        <v>3</v>
      </c>
      <c r="C11" s="8" t="s">
        <v>60</v>
      </c>
      <c r="D11" s="85"/>
      <c r="E11" s="145" t="s">
        <v>82</v>
      </c>
      <c r="F11" s="146"/>
      <c r="G11" s="83">
        <v>800</v>
      </c>
    </row>
    <row r="12" spans="1:7" ht="11.25" customHeight="1" x14ac:dyDescent="0.25">
      <c r="A12" s="4"/>
      <c r="B12" s="6" t="s">
        <v>4</v>
      </c>
      <c r="C12" s="9" t="s">
        <v>61</v>
      </c>
      <c r="D12" s="85"/>
      <c r="E12" s="145" t="s">
        <v>5</v>
      </c>
      <c r="F12" s="146"/>
      <c r="G12" s="83">
        <f>G9*G11</f>
        <v>39200000</v>
      </c>
    </row>
    <row r="13" spans="1:7" ht="16.5" customHeight="1" x14ac:dyDescent="0.25">
      <c r="A13" s="4"/>
      <c r="B13" s="6" t="s">
        <v>6</v>
      </c>
      <c r="C13" s="8" t="s">
        <v>62</v>
      </c>
      <c r="D13" s="85"/>
      <c r="E13" s="145" t="s">
        <v>7</v>
      </c>
      <c r="F13" s="146"/>
      <c r="G13" s="8" t="s">
        <v>79</v>
      </c>
    </row>
    <row r="14" spans="1:7" ht="13.5" customHeight="1" x14ac:dyDescent="0.25">
      <c r="A14" s="4"/>
      <c r="B14" s="6" t="s">
        <v>8</v>
      </c>
      <c r="C14" s="139" t="s">
        <v>153</v>
      </c>
      <c r="D14" s="85"/>
      <c r="E14" s="145" t="s">
        <v>9</v>
      </c>
      <c r="F14" s="146"/>
      <c r="G14" s="8" t="s">
        <v>78</v>
      </c>
    </row>
    <row r="15" spans="1:7" ht="25.5" customHeight="1" x14ac:dyDescent="0.25">
      <c r="A15" s="4"/>
      <c r="B15" s="6" t="s">
        <v>10</v>
      </c>
      <c r="C15" s="138">
        <v>44206</v>
      </c>
      <c r="D15" s="85"/>
      <c r="E15" s="145" t="s">
        <v>11</v>
      </c>
      <c r="F15" s="146"/>
      <c r="G15" s="82" t="s">
        <v>80</v>
      </c>
    </row>
    <row r="16" spans="1:7" ht="12" customHeight="1" x14ac:dyDescent="0.25">
      <c r="A16" s="2"/>
      <c r="B16" s="10"/>
      <c r="C16" s="64"/>
      <c r="D16" s="86"/>
      <c r="E16" s="87"/>
      <c r="F16" s="87"/>
      <c r="G16" s="88"/>
    </row>
    <row r="17" spans="1:7" ht="12" customHeight="1" x14ac:dyDescent="0.25">
      <c r="A17" s="11"/>
      <c r="B17" s="149" t="s">
        <v>12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12"/>
      <c r="C18" s="65"/>
      <c r="D18" s="65"/>
      <c r="E18" s="65"/>
      <c r="F18" s="65"/>
      <c r="G18" s="65"/>
    </row>
    <row r="19" spans="1:7" ht="12" customHeight="1" x14ac:dyDescent="0.25">
      <c r="A19" s="4"/>
      <c r="B19" s="13" t="s">
        <v>13</v>
      </c>
      <c r="C19" s="66"/>
      <c r="D19" s="89"/>
      <c r="E19" s="89"/>
      <c r="F19" s="89"/>
      <c r="G19" s="89"/>
    </row>
    <row r="20" spans="1:7" ht="24" customHeight="1" x14ac:dyDescent="0.25">
      <c r="A20" s="11"/>
      <c r="B20" s="14" t="s">
        <v>14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</row>
    <row r="21" spans="1:7" ht="18.75" customHeight="1" x14ac:dyDescent="0.25">
      <c r="A21" s="11"/>
      <c r="B21" s="7" t="s">
        <v>63</v>
      </c>
      <c r="C21" s="15" t="s">
        <v>20</v>
      </c>
      <c r="D21" s="79">
        <v>16</v>
      </c>
      <c r="E21" s="15" t="s">
        <v>64</v>
      </c>
      <c r="F21" s="80">
        <v>25000</v>
      </c>
      <c r="G21" s="80">
        <f>D21*F21</f>
        <v>400000</v>
      </c>
    </row>
    <row r="22" spans="1:7" ht="15" x14ac:dyDescent="0.25">
      <c r="A22" s="11"/>
      <c r="B22" s="7" t="s">
        <v>65</v>
      </c>
      <c r="C22" s="15" t="s">
        <v>20</v>
      </c>
      <c r="D22" s="79">
        <v>17</v>
      </c>
      <c r="E22" s="15" t="s">
        <v>66</v>
      </c>
      <c r="F22" s="80">
        <v>25000</v>
      </c>
      <c r="G22" s="80">
        <f t="shared" ref="G22:G28" si="0">D22*F22</f>
        <v>425000</v>
      </c>
    </row>
    <row r="23" spans="1:7" ht="15" x14ac:dyDescent="0.25">
      <c r="A23" s="11"/>
      <c r="B23" s="60" t="s">
        <v>67</v>
      </c>
      <c r="C23" s="15" t="s">
        <v>20</v>
      </c>
      <c r="D23" s="79">
        <v>16.7</v>
      </c>
      <c r="E23" s="15" t="s">
        <v>68</v>
      </c>
      <c r="F23" s="80">
        <v>25000</v>
      </c>
      <c r="G23" s="80">
        <f t="shared" si="0"/>
        <v>417500</v>
      </c>
    </row>
    <row r="24" spans="1:7" ht="15" x14ac:dyDescent="0.25">
      <c r="A24" s="11"/>
      <c r="B24" s="60" t="s">
        <v>69</v>
      </c>
      <c r="C24" s="15" t="s">
        <v>20</v>
      </c>
      <c r="D24" s="79">
        <v>10</v>
      </c>
      <c r="E24" s="15" t="s">
        <v>70</v>
      </c>
      <c r="F24" s="80">
        <v>25000</v>
      </c>
      <c r="G24" s="80">
        <f t="shared" si="0"/>
        <v>250000</v>
      </c>
    </row>
    <row r="25" spans="1:7" ht="15" x14ac:dyDescent="0.25">
      <c r="A25" s="11"/>
      <c r="B25" s="60" t="s">
        <v>71</v>
      </c>
      <c r="C25" s="15" t="s">
        <v>20</v>
      </c>
      <c r="D25" s="79">
        <v>4</v>
      </c>
      <c r="E25" s="15" t="s">
        <v>72</v>
      </c>
      <c r="F25" s="80">
        <v>25000</v>
      </c>
      <c r="G25" s="80">
        <f t="shared" si="0"/>
        <v>100000</v>
      </c>
    </row>
    <row r="26" spans="1:7" ht="15" x14ac:dyDescent="0.25">
      <c r="A26" s="11"/>
      <c r="B26" s="60" t="s">
        <v>73</v>
      </c>
      <c r="C26" s="15" t="s">
        <v>20</v>
      </c>
      <c r="D26" s="79">
        <v>4</v>
      </c>
      <c r="E26" s="15" t="s">
        <v>74</v>
      </c>
      <c r="F26" s="80">
        <v>25000</v>
      </c>
      <c r="G26" s="80">
        <f t="shared" si="0"/>
        <v>100000</v>
      </c>
    </row>
    <row r="27" spans="1:7" ht="15" x14ac:dyDescent="0.25">
      <c r="A27" s="11"/>
      <c r="B27" s="60" t="s">
        <v>75</v>
      </c>
      <c r="C27" s="15" t="s">
        <v>20</v>
      </c>
      <c r="D27" s="79">
        <v>25</v>
      </c>
      <c r="E27" s="15" t="s">
        <v>76</v>
      </c>
      <c r="F27" s="80">
        <v>25000</v>
      </c>
      <c r="G27" s="80">
        <f t="shared" si="0"/>
        <v>625000</v>
      </c>
    </row>
    <row r="28" spans="1:7" ht="12.75" customHeight="1" x14ac:dyDescent="0.25">
      <c r="A28" s="11"/>
      <c r="B28" s="7" t="s">
        <v>77</v>
      </c>
      <c r="C28" s="15" t="s">
        <v>20</v>
      </c>
      <c r="D28" s="79">
        <v>360</v>
      </c>
      <c r="E28" s="15" t="s">
        <v>78</v>
      </c>
      <c r="F28" s="80">
        <v>25000</v>
      </c>
      <c r="G28" s="80">
        <f t="shared" si="0"/>
        <v>9000000</v>
      </c>
    </row>
    <row r="29" spans="1:7" ht="12.75" customHeight="1" x14ac:dyDescent="0.25">
      <c r="A29" s="11"/>
      <c r="B29" s="16" t="s">
        <v>21</v>
      </c>
      <c r="C29" s="17"/>
      <c r="D29" s="17"/>
      <c r="E29" s="17"/>
      <c r="F29" s="17"/>
      <c r="G29" s="81">
        <f>SUM(G21:G28)</f>
        <v>11317500</v>
      </c>
    </row>
    <row r="30" spans="1:7" ht="12" customHeight="1" x14ac:dyDescent="0.25">
      <c r="A30" s="2"/>
      <c r="B30" s="12"/>
      <c r="C30" s="65"/>
      <c r="D30" s="65"/>
      <c r="E30" s="65"/>
      <c r="F30" s="90"/>
      <c r="G30" s="90"/>
    </row>
    <row r="31" spans="1:7" ht="12" customHeight="1" x14ac:dyDescent="0.25">
      <c r="A31" s="4"/>
      <c r="B31" s="18" t="s">
        <v>22</v>
      </c>
      <c r="C31" s="19"/>
      <c r="D31" s="20"/>
      <c r="E31" s="20"/>
      <c r="F31" s="20"/>
      <c r="G31" s="20"/>
    </row>
    <row r="32" spans="1:7" ht="24" customHeight="1" x14ac:dyDescent="0.25">
      <c r="A32" s="4"/>
      <c r="B32" s="21" t="s">
        <v>14</v>
      </c>
      <c r="C32" s="22" t="s">
        <v>15</v>
      </c>
      <c r="D32" s="22" t="s">
        <v>16</v>
      </c>
      <c r="E32" s="21" t="s">
        <v>17</v>
      </c>
      <c r="F32" s="22" t="s">
        <v>18</v>
      </c>
      <c r="G32" s="21" t="s">
        <v>19</v>
      </c>
    </row>
    <row r="33" spans="1:11" ht="12" customHeight="1" x14ac:dyDescent="0.25">
      <c r="A33" s="4"/>
      <c r="B33" s="23" t="s">
        <v>83</v>
      </c>
      <c r="C33" s="24" t="s">
        <v>83</v>
      </c>
      <c r="D33" s="24" t="s">
        <v>83</v>
      </c>
      <c r="E33" s="24" t="s">
        <v>83</v>
      </c>
      <c r="F33" s="91" t="s">
        <v>83</v>
      </c>
      <c r="G33" s="91"/>
    </row>
    <row r="34" spans="1:11" ht="12" customHeight="1" x14ac:dyDescent="0.25">
      <c r="A34" s="4"/>
      <c r="B34" s="25" t="s">
        <v>83</v>
      </c>
      <c r="C34" s="26"/>
      <c r="D34" s="26"/>
      <c r="E34" s="26"/>
      <c r="F34" s="26"/>
      <c r="G34" s="92"/>
    </row>
    <row r="35" spans="1:11" ht="12" customHeight="1" x14ac:dyDescent="0.25">
      <c r="A35" s="2"/>
      <c r="B35" s="27"/>
      <c r="C35" s="40"/>
      <c r="D35" s="40"/>
      <c r="E35" s="40"/>
      <c r="F35" s="93"/>
      <c r="G35" s="93"/>
    </row>
    <row r="36" spans="1:11" ht="12" customHeight="1" x14ac:dyDescent="0.25">
      <c r="A36" s="4"/>
      <c r="B36" s="18" t="s">
        <v>23</v>
      </c>
      <c r="C36" s="19"/>
      <c r="D36" s="20"/>
      <c r="E36" s="20"/>
      <c r="F36" s="20"/>
      <c r="G36" s="20"/>
    </row>
    <row r="37" spans="1:11" ht="24" customHeight="1" x14ac:dyDescent="0.25">
      <c r="A37" s="4"/>
      <c r="B37" s="28" t="s">
        <v>14</v>
      </c>
      <c r="C37" s="28" t="s">
        <v>15</v>
      </c>
      <c r="D37" s="28" t="s">
        <v>16</v>
      </c>
      <c r="E37" s="28" t="s">
        <v>17</v>
      </c>
      <c r="F37" s="29" t="s">
        <v>18</v>
      </c>
      <c r="G37" s="28" t="s">
        <v>19</v>
      </c>
    </row>
    <row r="38" spans="1:11" ht="12.75" customHeight="1" x14ac:dyDescent="0.25">
      <c r="A38" s="11"/>
      <c r="B38" s="7" t="s">
        <v>84</v>
      </c>
      <c r="C38" s="15" t="s">
        <v>24</v>
      </c>
      <c r="D38" s="79">
        <v>0.3</v>
      </c>
      <c r="E38" s="15" t="s">
        <v>85</v>
      </c>
      <c r="F38" s="80">
        <v>370000</v>
      </c>
      <c r="G38" s="80">
        <f>D38*F38</f>
        <v>111000</v>
      </c>
    </row>
    <row r="39" spans="1:11" ht="12.75" customHeight="1" x14ac:dyDescent="0.25">
      <c r="A39" s="11"/>
      <c r="B39" s="7" t="s">
        <v>86</v>
      </c>
      <c r="C39" s="15" t="s">
        <v>24</v>
      </c>
      <c r="D39" s="79">
        <v>2</v>
      </c>
      <c r="E39" s="15" t="s">
        <v>85</v>
      </c>
      <c r="F39" s="80">
        <v>310000</v>
      </c>
      <c r="G39" s="80">
        <f t="shared" ref="G39:G43" si="1">D39*F39</f>
        <v>620000</v>
      </c>
    </row>
    <row r="40" spans="1:11" ht="12.75" customHeight="1" x14ac:dyDescent="0.25">
      <c r="A40" s="11"/>
      <c r="B40" s="7" t="s">
        <v>87</v>
      </c>
      <c r="C40" s="15" t="s">
        <v>24</v>
      </c>
      <c r="D40" s="79">
        <v>1</v>
      </c>
      <c r="E40" s="15" t="s">
        <v>85</v>
      </c>
      <c r="F40" s="80">
        <v>310000</v>
      </c>
      <c r="G40" s="80">
        <f t="shared" si="1"/>
        <v>310000</v>
      </c>
    </row>
    <row r="41" spans="1:11" ht="12.75" customHeight="1" x14ac:dyDescent="0.25">
      <c r="A41" s="11"/>
      <c r="B41" s="7" t="s">
        <v>88</v>
      </c>
      <c r="C41" s="15" t="s">
        <v>24</v>
      </c>
      <c r="D41" s="79">
        <v>0.6</v>
      </c>
      <c r="E41" s="15" t="s">
        <v>89</v>
      </c>
      <c r="F41" s="80">
        <v>260000</v>
      </c>
      <c r="G41" s="80">
        <f t="shared" si="1"/>
        <v>156000</v>
      </c>
    </row>
    <row r="42" spans="1:11" ht="12.75" customHeight="1" x14ac:dyDescent="0.25">
      <c r="A42" s="11"/>
      <c r="B42" s="7" t="s">
        <v>90</v>
      </c>
      <c r="C42" s="15" t="s">
        <v>24</v>
      </c>
      <c r="D42" s="79">
        <v>1</v>
      </c>
      <c r="E42" s="15" t="s">
        <v>89</v>
      </c>
      <c r="F42" s="80">
        <v>160000</v>
      </c>
      <c r="G42" s="80">
        <f t="shared" si="1"/>
        <v>160000</v>
      </c>
    </row>
    <row r="43" spans="1:11" ht="12.75" customHeight="1" x14ac:dyDescent="0.25">
      <c r="A43" s="11"/>
      <c r="B43" s="7" t="s">
        <v>91</v>
      </c>
      <c r="C43" s="15" t="s">
        <v>24</v>
      </c>
      <c r="D43" s="79">
        <v>1</v>
      </c>
      <c r="E43" s="15" t="s">
        <v>74</v>
      </c>
      <c r="F43" s="80">
        <v>160000</v>
      </c>
      <c r="G43" s="80">
        <f t="shared" si="1"/>
        <v>160000</v>
      </c>
    </row>
    <row r="44" spans="1:11" ht="12.75" customHeight="1" x14ac:dyDescent="0.25">
      <c r="A44" s="4"/>
      <c r="B44" s="30" t="s">
        <v>26</v>
      </c>
      <c r="C44" s="31"/>
      <c r="D44" s="31"/>
      <c r="E44" s="31"/>
      <c r="F44" s="31"/>
      <c r="G44" s="94">
        <f>G38+G39+G40+G41+G42+G43</f>
        <v>1517000</v>
      </c>
    </row>
    <row r="45" spans="1:11" ht="12" customHeight="1" x14ac:dyDescent="0.25">
      <c r="A45" s="2"/>
      <c r="B45" s="27"/>
      <c r="C45" s="40"/>
      <c r="D45" s="40"/>
      <c r="E45" s="40"/>
      <c r="F45" s="93"/>
      <c r="G45" s="93"/>
    </row>
    <row r="46" spans="1:11" ht="12" customHeight="1" x14ac:dyDescent="0.25">
      <c r="A46" s="4"/>
      <c r="B46" s="18" t="s">
        <v>27</v>
      </c>
      <c r="C46" s="19"/>
      <c r="D46" s="20"/>
      <c r="E46" s="20"/>
      <c r="F46" s="20"/>
      <c r="G46" s="20"/>
    </row>
    <row r="47" spans="1:11" ht="24" customHeight="1" x14ac:dyDescent="0.25">
      <c r="A47" s="4"/>
      <c r="B47" s="29" t="s">
        <v>28</v>
      </c>
      <c r="C47" s="29" t="s">
        <v>29</v>
      </c>
      <c r="D47" s="29" t="s">
        <v>30</v>
      </c>
      <c r="E47" s="29" t="s">
        <v>17</v>
      </c>
      <c r="F47" s="29" t="s">
        <v>18</v>
      </c>
      <c r="G47" s="29" t="s">
        <v>19</v>
      </c>
      <c r="K47" s="59"/>
    </row>
    <row r="48" spans="1:11" ht="12.75" customHeight="1" x14ac:dyDescent="0.25">
      <c r="A48" s="11"/>
      <c r="B48" s="32" t="s">
        <v>92</v>
      </c>
      <c r="C48" s="116" t="s">
        <v>93</v>
      </c>
      <c r="D48" s="80">
        <v>30000</v>
      </c>
      <c r="E48" s="116" t="s">
        <v>66</v>
      </c>
      <c r="F48" s="116">
        <v>90</v>
      </c>
      <c r="G48" s="80">
        <f>D48*F48</f>
        <v>2700000</v>
      </c>
      <c r="K48" s="59"/>
    </row>
    <row r="49" spans="1:11" ht="12.75" customHeight="1" x14ac:dyDescent="0.25">
      <c r="A49" s="11"/>
      <c r="B49" s="32" t="s">
        <v>31</v>
      </c>
      <c r="C49" s="116"/>
      <c r="D49" s="116"/>
      <c r="E49" s="116"/>
      <c r="F49" s="116"/>
      <c r="G49" s="80"/>
      <c r="K49" s="59"/>
    </row>
    <row r="50" spans="1:11" ht="12.75" customHeight="1" x14ac:dyDescent="0.25">
      <c r="A50" s="11"/>
      <c r="B50" s="78" t="s">
        <v>94</v>
      </c>
      <c r="C50" s="116" t="s">
        <v>95</v>
      </c>
      <c r="D50" s="116">
        <v>75</v>
      </c>
      <c r="E50" s="116" t="s">
        <v>89</v>
      </c>
      <c r="F50" s="80">
        <v>1540</v>
      </c>
      <c r="G50" s="80">
        <f>D50*F50</f>
        <v>115500</v>
      </c>
      <c r="K50" s="59"/>
    </row>
    <row r="51" spans="1:11" ht="12.75" customHeight="1" x14ac:dyDescent="0.25">
      <c r="A51" s="11"/>
      <c r="B51" s="78" t="s">
        <v>96</v>
      </c>
      <c r="C51" s="116" t="s">
        <v>95</v>
      </c>
      <c r="D51" s="116">
        <v>100</v>
      </c>
      <c r="E51" s="116" t="s">
        <v>97</v>
      </c>
      <c r="F51" s="80">
        <v>1540</v>
      </c>
      <c r="G51" s="80">
        <f t="shared" ref="G51:G71" si="2">D51*F51</f>
        <v>154000</v>
      </c>
      <c r="K51" s="59"/>
    </row>
    <row r="52" spans="1:11" ht="12.75" customHeight="1" x14ac:dyDescent="0.25">
      <c r="A52" s="11"/>
      <c r="B52" s="78" t="s">
        <v>98</v>
      </c>
      <c r="C52" s="116" t="s">
        <v>95</v>
      </c>
      <c r="D52" s="116">
        <v>950</v>
      </c>
      <c r="E52" s="116" t="s">
        <v>99</v>
      </c>
      <c r="F52" s="80">
        <v>1540</v>
      </c>
      <c r="G52" s="80">
        <f t="shared" si="2"/>
        <v>1463000</v>
      </c>
      <c r="K52" s="59"/>
    </row>
    <row r="53" spans="1:11" ht="12.75" customHeight="1" x14ac:dyDescent="0.25">
      <c r="A53" s="11"/>
      <c r="B53" s="78" t="s">
        <v>100</v>
      </c>
      <c r="C53" s="116" t="s">
        <v>151</v>
      </c>
      <c r="D53" s="116">
        <v>5</v>
      </c>
      <c r="E53" s="116" t="s">
        <v>101</v>
      </c>
      <c r="F53" s="80">
        <v>7200</v>
      </c>
      <c r="G53" s="80">
        <f t="shared" si="2"/>
        <v>36000</v>
      </c>
      <c r="K53" s="59"/>
    </row>
    <row r="54" spans="1:11" ht="12.75" customHeight="1" x14ac:dyDescent="0.25">
      <c r="A54" s="11"/>
      <c r="B54" s="78" t="s">
        <v>102</v>
      </c>
      <c r="C54" s="116" t="s">
        <v>151</v>
      </c>
      <c r="D54" s="116">
        <v>5</v>
      </c>
      <c r="E54" s="116" t="s">
        <v>101</v>
      </c>
      <c r="F54" s="80">
        <v>8000</v>
      </c>
      <c r="G54" s="80">
        <f t="shared" si="2"/>
        <v>40000</v>
      </c>
      <c r="K54" s="59"/>
    </row>
    <row r="55" spans="1:11" ht="12.75" customHeight="1" x14ac:dyDescent="0.25">
      <c r="A55" s="11"/>
      <c r="B55" s="78" t="s">
        <v>103</v>
      </c>
      <c r="C55" s="116" t="s">
        <v>151</v>
      </c>
      <c r="D55" s="116">
        <v>5</v>
      </c>
      <c r="E55" s="116" t="s">
        <v>104</v>
      </c>
      <c r="F55" s="80">
        <v>19000</v>
      </c>
      <c r="G55" s="80">
        <f t="shared" si="2"/>
        <v>95000</v>
      </c>
      <c r="K55" s="59"/>
    </row>
    <row r="56" spans="1:11" ht="12.75" customHeight="1" x14ac:dyDescent="0.25">
      <c r="A56" s="11"/>
      <c r="B56" s="78" t="s">
        <v>105</v>
      </c>
      <c r="C56" s="116" t="s">
        <v>151</v>
      </c>
      <c r="D56" s="116">
        <v>4</v>
      </c>
      <c r="E56" s="116" t="s">
        <v>106</v>
      </c>
      <c r="F56" s="80">
        <v>9200</v>
      </c>
      <c r="G56" s="80">
        <f t="shared" si="2"/>
        <v>36800</v>
      </c>
      <c r="K56" s="59"/>
    </row>
    <row r="57" spans="1:11" ht="12.75" customHeight="1" x14ac:dyDescent="0.25">
      <c r="A57" s="11"/>
      <c r="B57" s="78" t="s">
        <v>107</v>
      </c>
      <c r="C57" s="116" t="s">
        <v>151</v>
      </c>
      <c r="D57" s="116">
        <v>50</v>
      </c>
      <c r="E57" s="116" t="s">
        <v>108</v>
      </c>
      <c r="F57" s="80">
        <v>1300</v>
      </c>
      <c r="G57" s="80">
        <f t="shared" si="2"/>
        <v>65000</v>
      </c>
      <c r="K57" s="59"/>
    </row>
    <row r="58" spans="1:11" ht="12.75" customHeight="1" x14ac:dyDescent="0.25">
      <c r="A58" s="11"/>
      <c r="B58" s="32" t="s">
        <v>109</v>
      </c>
      <c r="C58" s="116"/>
      <c r="D58" s="116"/>
      <c r="E58" s="116"/>
      <c r="F58" s="80"/>
      <c r="G58" s="80" t="s">
        <v>83</v>
      </c>
      <c r="K58" s="59"/>
    </row>
    <row r="59" spans="1:11" ht="12.75" customHeight="1" x14ac:dyDescent="0.25">
      <c r="A59" s="11"/>
      <c r="B59" s="61" t="s">
        <v>110</v>
      </c>
      <c r="C59" s="33" t="s">
        <v>151</v>
      </c>
      <c r="D59" s="95">
        <v>0.5</v>
      </c>
      <c r="E59" s="33" t="s">
        <v>111</v>
      </c>
      <c r="F59" s="80">
        <v>122000</v>
      </c>
      <c r="G59" s="80">
        <f t="shared" si="2"/>
        <v>61000</v>
      </c>
    </row>
    <row r="60" spans="1:11" ht="12.75" customHeight="1" x14ac:dyDescent="0.25">
      <c r="A60" s="11"/>
      <c r="B60" s="61" t="s">
        <v>112</v>
      </c>
      <c r="C60" s="33" t="s">
        <v>95</v>
      </c>
      <c r="D60" s="95">
        <v>2.5</v>
      </c>
      <c r="E60" s="33" t="s">
        <v>113</v>
      </c>
      <c r="F60" s="80">
        <v>13000</v>
      </c>
      <c r="G60" s="80">
        <f t="shared" si="2"/>
        <v>32500</v>
      </c>
    </row>
    <row r="61" spans="1:11" ht="12.75" customHeight="1" x14ac:dyDescent="0.25">
      <c r="A61" s="11"/>
      <c r="B61" s="61" t="s">
        <v>114</v>
      </c>
      <c r="C61" s="33" t="s">
        <v>95</v>
      </c>
      <c r="D61" s="95">
        <v>3</v>
      </c>
      <c r="E61" s="33" t="s">
        <v>97</v>
      </c>
      <c r="F61" s="80">
        <v>32000</v>
      </c>
      <c r="G61" s="80">
        <f t="shared" si="2"/>
        <v>96000</v>
      </c>
    </row>
    <row r="62" spans="1:11" ht="12.75" customHeight="1" x14ac:dyDescent="0.25">
      <c r="A62" s="11"/>
      <c r="B62" s="61" t="s">
        <v>115</v>
      </c>
      <c r="C62" s="35" t="s">
        <v>95</v>
      </c>
      <c r="D62" s="35">
        <v>1</v>
      </c>
      <c r="E62" s="35" t="s">
        <v>116</v>
      </c>
      <c r="F62" s="80">
        <v>84000</v>
      </c>
      <c r="G62" s="80">
        <f t="shared" si="2"/>
        <v>84000</v>
      </c>
    </row>
    <row r="63" spans="1:11" ht="12.75" customHeight="1" x14ac:dyDescent="0.25">
      <c r="A63" s="11"/>
      <c r="B63" s="61" t="s">
        <v>117</v>
      </c>
      <c r="C63" s="33" t="s">
        <v>95</v>
      </c>
      <c r="D63" s="95">
        <v>14</v>
      </c>
      <c r="E63" s="33" t="s">
        <v>118</v>
      </c>
      <c r="F63" s="80">
        <v>8100</v>
      </c>
      <c r="G63" s="80">
        <f t="shared" si="2"/>
        <v>113400</v>
      </c>
    </row>
    <row r="64" spans="1:11" ht="12.75" customHeight="1" x14ac:dyDescent="0.25">
      <c r="A64" s="11"/>
      <c r="B64" s="34" t="s">
        <v>119</v>
      </c>
      <c r="C64" s="33"/>
      <c r="D64" s="95"/>
      <c r="E64" s="33"/>
      <c r="F64" s="96"/>
      <c r="G64" s="80" t="s">
        <v>83</v>
      </c>
    </row>
    <row r="65" spans="1:7" ht="12.75" customHeight="1" x14ac:dyDescent="0.25">
      <c r="A65" s="11"/>
      <c r="B65" s="61" t="s">
        <v>120</v>
      </c>
      <c r="C65" s="33" t="s">
        <v>151</v>
      </c>
      <c r="D65" s="95">
        <v>3</v>
      </c>
      <c r="E65" s="33" t="s">
        <v>121</v>
      </c>
      <c r="F65" s="96">
        <v>18000</v>
      </c>
      <c r="G65" s="80">
        <f t="shared" si="2"/>
        <v>54000</v>
      </c>
    </row>
    <row r="66" spans="1:7" ht="12.75" customHeight="1" x14ac:dyDescent="0.25">
      <c r="A66" s="11"/>
      <c r="B66" s="34" t="s">
        <v>122</v>
      </c>
      <c r="C66" s="35"/>
      <c r="D66" s="35"/>
      <c r="E66" s="35"/>
      <c r="F66" s="96"/>
      <c r="G66" s="80" t="s">
        <v>83</v>
      </c>
    </row>
    <row r="67" spans="1:7" ht="12.75" customHeight="1" x14ac:dyDescent="0.25">
      <c r="A67" s="11"/>
      <c r="B67" s="61" t="s">
        <v>123</v>
      </c>
      <c r="C67" s="33" t="s">
        <v>95</v>
      </c>
      <c r="D67" s="95">
        <v>0.2</v>
      </c>
      <c r="E67" s="33" t="s">
        <v>124</v>
      </c>
      <c r="F67" s="96">
        <v>92000</v>
      </c>
      <c r="G67" s="80">
        <f t="shared" si="2"/>
        <v>18400</v>
      </c>
    </row>
    <row r="68" spans="1:7" ht="12.75" customHeight="1" x14ac:dyDescent="0.25">
      <c r="A68" s="11"/>
      <c r="B68" s="61" t="s">
        <v>125</v>
      </c>
      <c r="C68" s="33" t="s">
        <v>151</v>
      </c>
      <c r="D68" s="95">
        <v>0.2</v>
      </c>
      <c r="E68" s="33" t="s">
        <v>126</v>
      </c>
      <c r="F68" s="96">
        <v>130000</v>
      </c>
      <c r="G68" s="80">
        <f t="shared" si="2"/>
        <v>26000</v>
      </c>
    </row>
    <row r="69" spans="1:7" ht="12.75" customHeight="1" x14ac:dyDescent="0.25">
      <c r="A69" s="11"/>
      <c r="B69" s="34" t="s">
        <v>127</v>
      </c>
      <c r="C69" s="33"/>
      <c r="D69" s="95"/>
      <c r="E69" s="33"/>
      <c r="F69" s="96" t="s">
        <v>83</v>
      </c>
      <c r="G69" s="80" t="s">
        <v>83</v>
      </c>
    </row>
    <row r="70" spans="1:7" ht="12.75" customHeight="1" x14ac:dyDescent="0.25">
      <c r="A70" s="11"/>
      <c r="B70" s="61" t="s">
        <v>128</v>
      </c>
      <c r="C70" s="35" t="s">
        <v>151</v>
      </c>
      <c r="D70" s="35">
        <v>0.5</v>
      </c>
      <c r="E70" s="35" t="s">
        <v>25</v>
      </c>
      <c r="F70" s="96">
        <v>116000</v>
      </c>
      <c r="G70" s="80">
        <f t="shared" si="2"/>
        <v>58000</v>
      </c>
    </row>
    <row r="71" spans="1:7" ht="12.75" customHeight="1" x14ac:dyDescent="0.25">
      <c r="A71" s="11"/>
      <c r="B71" s="36" t="s">
        <v>129</v>
      </c>
      <c r="C71" s="35" t="s">
        <v>151</v>
      </c>
      <c r="D71" s="97">
        <v>2</v>
      </c>
      <c r="E71" s="37" t="s">
        <v>130</v>
      </c>
      <c r="F71" s="98">
        <v>30000</v>
      </c>
      <c r="G71" s="80">
        <f t="shared" si="2"/>
        <v>60000</v>
      </c>
    </row>
    <row r="72" spans="1:7" ht="13.5" customHeight="1" x14ac:dyDescent="0.25">
      <c r="A72" s="4"/>
      <c r="B72" s="38" t="s">
        <v>32</v>
      </c>
      <c r="C72" s="39"/>
      <c r="D72" s="39"/>
      <c r="E72" s="39"/>
      <c r="F72" s="39"/>
      <c r="G72" s="99">
        <f>SUM(G48:G71)</f>
        <v>5308600</v>
      </c>
    </row>
    <row r="73" spans="1:7" ht="12" customHeight="1" x14ac:dyDescent="0.25">
      <c r="A73" s="2"/>
      <c r="B73" s="27"/>
      <c r="C73" s="40"/>
      <c r="D73" s="40"/>
      <c r="E73" s="40"/>
      <c r="F73" s="93"/>
      <c r="G73" s="93"/>
    </row>
    <row r="74" spans="1:7" ht="12" customHeight="1" x14ac:dyDescent="0.25">
      <c r="A74" s="4"/>
      <c r="B74" s="18" t="s">
        <v>33</v>
      </c>
      <c r="C74" s="19"/>
      <c r="D74" s="20"/>
      <c r="E74" s="20"/>
      <c r="F74" s="20"/>
      <c r="G74" s="20"/>
    </row>
    <row r="75" spans="1:7" ht="24" customHeight="1" x14ac:dyDescent="0.25">
      <c r="A75" s="4"/>
      <c r="B75" s="117" t="s">
        <v>34</v>
      </c>
      <c r="C75" s="118" t="s">
        <v>29</v>
      </c>
      <c r="D75" s="118" t="s">
        <v>30</v>
      </c>
      <c r="E75" s="117" t="s">
        <v>17</v>
      </c>
      <c r="F75" s="118" t="s">
        <v>18</v>
      </c>
      <c r="G75" s="117" t="s">
        <v>19</v>
      </c>
    </row>
    <row r="76" spans="1:7" ht="15" x14ac:dyDescent="0.25">
      <c r="A76" s="41"/>
      <c r="B76" s="125" t="s">
        <v>131</v>
      </c>
      <c r="C76" s="122"/>
      <c r="D76" s="122"/>
      <c r="E76" s="122"/>
      <c r="F76" s="123"/>
      <c r="G76" s="123"/>
    </row>
    <row r="77" spans="1:7" ht="15" x14ac:dyDescent="0.25">
      <c r="A77" s="41"/>
      <c r="B77" s="124" t="s">
        <v>132</v>
      </c>
      <c r="C77" s="122" t="s">
        <v>133</v>
      </c>
      <c r="D77" s="123">
        <v>300</v>
      </c>
      <c r="E77" s="122" t="s">
        <v>89</v>
      </c>
      <c r="F77" s="123">
        <v>160</v>
      </c>
      <c r="G77" s="123">
        <f t="shared" ref="G77:G88" si="3">D77*F77</f>
        <v>48000</v>
      </c>
    </row>
    <row r="78" spans="1:7" ht="15" x14ac:dyDescent="0.25">
      <c r="A78" s="41"/>
      <c r="B78" s="124" t="s">
        <v>134</v>
      </c>
      <c r="C78" s="122" t="s">
        <v>135</v>
      </c>
      <c r="D78" s="122">
        <v>160</v>
      </c>
      <c r="E78" s="122" t="s">
        <v>89</v>
      </c>
      <c r="F78" s="123">
        <v>270</v>
      </c>
      <c r="G78" s="123">
        <f t="shared" si="3"/>
        <v>43200</v>
      </c>
    </row>
    <row r="79" spans="1:7" ht="15" x14ac:dyDescent="0.25">
      <c r="A79" s="41"/>
      <c r="B79" s="124" t="s">
        <v>136</v>
      </c>
      <c r="C79" s="122" t="s">
        <v>133</v>
      </c>
      <c r="D79" s="123">
        <v>10000</v>
      </c>
      <c r="E79" s="122" t="s">
        <v>89</v>
      </c>
      <c r="F79" s="123">
        <v>60</v>
      </c>
      <c r="G79" s="123">
        <f t="shared" si="3"/>
        <v>600000</v>
      </c>
    </row>
    <row r="80" spans="1:7" ht="15" x14ac:dyDescent="0.25">
      <c r="A80" s="41"/>
      <c r="B80" s="124" t="s">
        <v>137</v>
      </c>
      <c r="C80" s="122" t="s">
        <v>135</v>
      </c>
      <c r="D80" s="122">
        <v>160</v>
      </c>
      <c r="E80" s="122" t="s">
        <v>89</v>
      </c>
      <c r="F80" s="123">
        <v>3900</v>
      </c>
      <c r="G80" s="123">
        <f t="shared" si="3"/>
        <v>624000</v>
      </c>
    </row>
    <row r="81" spans="1:9" ht="15" x14ac:dyDescent="0.25">
      <c r="A81" s="41"/>
      <c r="B81" s="124" t="s">
        <v>138</v>
      </c>
      <c r="C81" s="122" t="s">
        <v>135</v>
      </c>
      <c r="D81" s="122">
        <v>1</v>
      </c>
      <c r="E81" s="122" t="s">
        <v>89</v>
      </c>
      <c r="F81" s="123">
        <v>475000</v>
      </c>
      <c r="G81" s="123">
        <f t="shared" si="3"/>
        <v>475000</v>
      </c>
    </row>
    <row r="82" spans="1:9" ht="15" x14ac:dyDescent="0.25">
      <c r="A82" s="41"/>
      <c r="B82" s="124" t="s">
        <v>139</v>
      </c>
      <c r="C82" s="122" t="s">
        <v>135</v>
      </c>
      <c r="D82" s="122">
        <v>1</v>
      </c>
      <c r="E82" s="122" t="s">
        <v>89</v>
      </c>
      <c r="F82" s="123">
        <v>265000</v>
      </c>
      <c r="G82" s="123">
        <f t="shared" si="3"/>
        <v>265000</v>
      </c>
    </row>
    <row r="83" spans="1:9" ht="15" x14ac:dyDescent="0.25">
      <c r="A83" s="41"/>
      <c r="B83" s="124" t="s">
        <v>140</v>
      </c>
      <c r="C83" s="122" t="s">
        <v>135</v>
      </c>
      <c r="D83" s="122">
        <v>1</v>
      </c>
      <c r="E83" s="122" t="s">
        <v>89</v>
      </c>
      <c r="F83" s="123">
        <v>154000</v>
      </c>
      <c r="G83" s="123">
        <f t="shared" si="3"/>
        <v>154000</v>
      </c>
    </row>
    <row r="84" spans="1:9" ht="15" x14ac:dyDescent="0.25">
      <c r="A84" s="41"/>
      <c r="B84" s="124" t="s">
        <v>141</v>
      </c>
      <c r="C84" s="122" t="s">
        <v>135</v>
      </c>
      <c r="D84" s="122">
        <v>1</v>
      </c>
      <c r="E84" s="122" t="s">
        <v>89</v>
      </c>
      <c r="F84" s="123">
        <v>811000</v>
      </c>
      <c r="G84" s="123">
        <f t="shared" si="3"/>
        <v>811000</v>
      </c>
    </row>
    <row r="85" spans="1:9" ht="15" x14ac:dyDescent="0.25">
      <c r="A85" s="41"/>
      <c r="B85" s="124" t="s">
        <v>142</v>
      </c>
      <c r="C85" s="122" t="s">
        <v>135</v>
      </c>
      <c r="D85" s="122">
        <v>1</v>
      </c>
      <c r="E85" s="122" t="s">
        <v>143</v>
      </c>
      <c r="F85" s="123">
        <v>3700</v>
      </c>
      <c r="G85" s="123">
        <v>37000</v>
      </c>
    </row>
    <row r="86" spans="1:9" ht="15" x14ac:dyDescent="0.25">
      <c r="A86" s="41"/>
      <c r="B86" s="124" t="s">
        <v>144</v>
      </c>
      <c r="C86" s="122" t="s">
        <v>133</v>
      </c>
      <c r="D86" s="123">
        <v>8000</v>
      </c>
      <c r="E86" s="122" t="s">
        <v>145</v>
      </c>
      <c r="F86" s="123">
        <v>150</v>
      </c>
      <c r="G86" s="123">
        <f t="shared" si="3"/>
        <v>1200000</v>
      </c>
    </row>
    <row r="87" spans="1:9" ht="15" x14ac:dyDescent="0.25">
      <c r="A87" s="41"/>
      <c r="B87" s="124" t="s">
        <v>146</v>
      </c>
      <c r="C87" s="122" t="s">
        <v>147</v>
      </c>
      <c r="D87" s="123">
        <v>6000</v>
      </c>
      <c r="E87" s="123" t="s">
        <v>76</v>
      </c>
      <c r="F87" s="123">
        <v>140</v>
      </c>
      <c r="G87" s="123">
        <f t="shared" si="3"/>
        <v>840000</v>
      </c>
    </row>
    <row r="88" spans="1:9" ht="15" x14ac:dyDescent="0.25">
      <c r="A88" s="41"/>
      <c r="B88" s="124" t="s">
        <v>148</v>
      </c>
      <c r="C88" s="122" t="s">
        <v>135</v>
      </c>
      <c r="D88" s="122">
        <v>400</v>
      </c>
      <c r="E88" s="122" t="s">
        <v>78</v>
      </c>
      <c r="F88" s="123">
        <v>1700</v>
      </c>
      <c r="G88" s="123">
        <f t="shared" si="3"/>
        <v>680000</v>
      </c>
    </row>
    <row r="89" spans="1:9" ht="13.5" customHeight="1" x14ac:dyDescent="0.25">
      <c r="A89" s="4"/>
      <c r="B89" s="119" t="s">
        <v>35</v>
      </c>
      <c r="C89" s="120"/>
      <c r="D89" s="120"/>
      <c r="E89" s="120"/>
      <c r="F89" s="120"/>
      <c r="G89" s="121">
        <f>G77+G78+G79+G80+G81+G82+G83+G84+G85+G86+G87+G88</f>
        <v>5777200</v>
      </c>
      <c r="I89" s="134" t="s">
        <v>83</v>
      </c>
    </row>
    <row r="90" spans="1:9" ht="12" customHeight="1" x14ac:dyDescent="0.25">
      <c r="A90" s="2"/>
      <c r="B90" s="43"/>
      <c r="C90" s="67"/>
      <c r="D90" s="67"/>
      <c r="E90" s="67"/>
      <c r="F90" s="100"/>
      <c r="G90" s="100"/>
    </row>
    <row r="91" spans="1:9" ht="12" customHeight="1" x14ac:dyDescent="0.25">
      <c r="A91" s="41"/>
      <c r="B91" s="44" t="s">
        <v>36</v>
      </c>
      <c r="C91" s="68"/>
      <c r="D91" s="68"/>
      <c r="E91" s="68"/>
      <c r="F91" s="68"/>
      <c r="G91" s="101">
        <f>G29+G34+G44+G72+G89</f>
        <v>23920300</v>
      </c>
    </row>
    <row r="92" spans="1:9" ht="12" customHeight="1" x14ac:dyDescent="0.25">
      <c r="A92" s="41"/>
      <c r="B92" s="45" t="s">
        <v>37</v>
      </c>
      <c r="C92" s="69"/>
      <c r="D92" s="69"/>
      <c r="E92" s="69"/>
      <c r="F92" s="69"/>
      <c r="G92" s="102">
        <f>G91*0.05</f>
        <v>1196015</v>
      </c>
    </row>
    <row r="93" spans="1:9" ht="12" customHeight="1" x14ac:dyDescent="0.25">
      <c r="A93" s="41"/>
      <c r="B93" s="46" t="s">
        <v>38</v>
      </c>
      <c r="C93" s="70"/>
      <c r="D93" s="70"/>
      <c r="E93" s="70"/>
      <c r="F93" s="70"/>
      <c r="G93" s="103">
        <f>G92+G91</f>
        <v>25116315</v>
      </c>
    </row>
    <row r="94" spans="1:9" ht="12" customHeight="1" x14ac:dyDescent="0.25">
      <c r="A94" s="41"/>
      <c r="B94" s="45" t="s">
        <v>39</v>
      </c>
      <c r="C94" s="69"/>
      <c r="D94" s="69"/>
      <c r="E94" s="69"/>
      <c r="F94" s="69"/>
      <c r="G94" s="102">
        <f>G12</f>
        <v>39200000</v>
      </c>
    </row>
    <row r="95" spans="1:9" ht="12" customHeight="1" x14ac:dyDescent="0.25">
      <c r="A95" s="41"/>
      <c r="B95" s="47" t="s">
        <v>40</v>
      </c>
      <c r="C95" s="71"/>
      <c r="D95" s="71"/>
      <c r="E95" s="71"/>
      <c r="F95" s="71"/>
      <c r="G95" s="135">
        <f>G94-G93</f>
        <v>14083685</v>
      </c>
    </row>
    <row r="96" spans="1:9" ht="12" customHeight="1" x14ac:dyDescent="0.25">
      <c r="A96" s="41"/>
      <c r="B96" s="42" t="s">
        <v>41</v>
      </c>
      <c r="C96" s="72"/>
      <c r="D96" s="72"/>
      <c r="E96" s="72"/>
      <c r="F96" s="72"/>
      <c r="G96" s="104"/>
    </row>
    <row r="97" spans="1:7" ht="12.75" customHeight="1" thickBot="1" x14ac:dyDescent="0.3">
      <c r="A97" s="41"/>
      <c r="B97" s="48"/>
      <c r="C97" s="72"/>
      <c r="D97" s="72"/>
      <c r="E97" s="72"/>
      <c r="F97" s="72"/>
      <c r="G97" s="104"/>
    </row>
    <row r="98" spans="1:7" ht="12" customHeight="1" x14ac:dyDescent="0.25">
      <c r="A98" s="41"/>
      <c r="B98" s="55" t="s">
        <v>42</v>
      </c>
      <c r="C98" s="73"/>
      <c r="D98" s="73"/>
      <c r="E98" s="73"/>
      <c r="F98" s="105"/>
      <c r="G98" s="104"/>
    </row>
    <row r="99" spans="1:7" ht="12" customHeight="1" x14ac:dyDescent="0.25">
      <c r="A99" s="41"/>
      <c r="B99" s="56" t="s">
        <v>43</v>
      </c>
      <c r="C99" s="74"/>
      <c r="D99" s="74"/>
      <c r="E99" s="74"/>
      <c r="F99" s="106"/>
      <c r="G99" s="104"/>
    </row>
    <row r="100" spans="1:7" ht="12" customHeight="1" x14ac:dyDescent="0.25">
      <c r="A100" s="41"/>
      <c r="B100" s="56" t="s">
        <v>44</v>
      </c>
      <c r="C100" s="74"/>
      <c r="D100" s="74"/>
      <c r="E100" s="74"/>
      <c r="F100" s="106"/>
      <c r="G100" s="104"/>
    </row>
    <row r="101" spans="1:7" ht="12" customHeight="1" x14ac:dyDescent="0.25">
      <c r="A101" s="41"/>
      <c r="B101" s="56" t="s">
        <v>45</v>
      </c>
      <c r="C101" s="74"/>
      <c r="D101" s="74"/>
      <c r="E101" s="74"/>
      <c r="F101" s="106"/>
      <c r="G101" s="104"/>
    </row>
    <row r="102" spans="1:7" ht="12" customHeight="1" x14ac:dyDescent="0.25">
      <c r="A102" s="41"/>
      <c r="B102" s="56" t="s">
        <v>46</v>
      </c>
      <c r="C102" s="74"/>
      <c r="D102" s="74"/>
      <c r="E102" s="74"/>
      <c r="F102" s="106"/>
      <c r="G102" s="104"/>
    </row>
    <row r="103" spans="1:7" ht="12" customHeight="1" x14ac:dyDescent="0.25">
      <c r="A103" s="41"/>
      <c r="B103" s="56" t="s">
        <v>47</v>
      </c>
      <c r="C103" s="74"/>
      <c r="D103" s="74"/>
      <c r="E103" s="74"/>
      <c r="F103" s="106"/>
      <c r="G103" s="104"/>
    </row>
    <row r="104" spans="1:7" ht="12.75" customHeight="1" thickBot="1" x14ac:dyDescent="0.3">
      <c r="A104" s="41"/>
      <c r="B104" s="57" t="s">
        <v>48</v>
      </c>
      <c r="C104" s="75"/>
      <c r="D104" s="75"/>
      <c r="E104" s="75"/>
      <c r="F104" s="107"/>
      <c r="G104" s="104"/>
    </row>
    <row r="105" spans="1:7" ht="12.75" customHeight="1" x14ac:dyDescent="0.25">
      <c r="A105" s="41"/>
      <c r="B105" s="53"/>
      <c r="C105" s="74"/>
      <c r="D105" s="74"/>
      <c r="E105" s="74"/>
      <c r="F105" s="74"/>
      <c r="G105" s="104"/>
    </row>
    <row r="106" spans="1:7" ht="15" customHeight="1" thickBot="1" x14ac:dyDescent="0.3">
      <c r="A106" s="41"/>
      <c r="B106" s="143" t="s">
        <v>49</v>
      </c>
      <c r="C106" s="144"/>
      <c r="D106" s="108"/>
      <c r="E106" s="109"/>
      <c r="F106" s="109"/>
      <c r="G106" s="104"/>
    </row>
    <row r="107" spans="1:7" ht="12" customHeight="1" x14ac:dyDescent="0.25">
      <c r="A107" s="41"/>
      <c r="B107" s="50" t="s">
        <v>34</v>
      </c>
      <c r="C107" s="76" t="s">
        <v>50</v>
      </c>
      <c r="D107" s="110" t="s">
        <v>51</v>
      </c>
      <c r="E107" s="109"/>
      <c r="F107" s="109"/>
      <c r="G107" s="104"/>
    </row>
    <row r="108" spans="1:7" ht="12" customHeight="1" x14ac:dyDescent="0.25">
      <c r="A108" s="41"/>
      <c r="B108" s="51" t="s">
        <v>52</v>
      </c>
      <c r="C108" s="126">
        <f>G29</f>
        <v>11317500</v>
      </c>
      <c r="D108" s="111">
        <f>(C108/C114)</f>
        <v>0.45060352205329485</v>
      </c>
      <c r="E108" s="109"/>
      <c r="F108" s="109"/>
      <c r="G108" s="104"/>
    </row>
    <row r="109" spans="1:7" ht="12" customHeight="1" x14ac:dyDescent="0.25">
      <c r="A109" s="41"/>
      <c r="B109" s="51" t="s">
        <v>53</v>
      </c>
      <c r="C109" s="127">
        <v>0</v>
      </c>
      <c r="D109" s="111">
        <v>0</v>
      </c>
      <c r="E109" s="109"/>
      <c r="F109" s="109"/>
      <c r="G109" s="104"/>
    </row>
    <row r="110" spans="1:7" ht="12" customHeight="1" x14ac:dyDescent="0.25">
      <c r="A110" s="41"/>
      <c r="B110" s="51" t="s">
        <v>54</v>
      </c>
      <c r="C110" s="126">
        <f>G44</f>
        <v>1517000</v>
      </c>
      <c r="D110" s="111">
        <f>(C110/C114)</f>
        <v>6.0398987669966715E-2</v>
      </c>
      <c r="E110" s="109"/>
      <c r="F110" s="109"/>
      <c r="G110" s="104"/>
    </row>
    <row r="111" spans="1:7" ht="12" customHeight="1" x14ac:dyDescent="0.25">
      <c r="A111" s="41"/>
      <c r="B111" s="51" t="s">
        <v>28</v>
      </c>
      <c r="C111" s="126">
        <f>G72</f>
        <v>5308600</v>
      </c>
      <c r="D111" s="111">
        <f>(C111/C114)</f>
        <v>0.21136062356281166</v>
      </c>
      <c r="E111" s="109"/>
      <c r="F111" s="109"/>
      <c r="G111" s="104"/>
    </row>
    <row r="112" spans="1:7" ht="12" customHeight="1" x14ac:dyDescent="0.25">
      <c r="A112" s="41"/>
      <c r="B112" s="51" t="s">
        <v>55</v>
      </c>
      <c r="C112" s="128">
        <f>G89</f>
        <v>5777200</v>
      </c>
      <c r="D112" s="111">
        <f>(C112/C114)</f>
        <v>0.23001781909487917</v>
      </c>
      <c r="E112" s="112"/>
      <c r="F112" s="112"/>
      <c r="G112" s="104"/>
    </row>
    <row r="113" spans="1:7" ht="12" customHeight="1" x14ac:dyDescent="0.25">
      <c r="A113" s="41"/>
      <c r="B113" s="51" t="s">
        <v>56</v>
      </c>
      <c r="C113" s="128">
        <f>G92</f>
        <v>1196015</v>
      </c>
      <c r="D113" s="111">
        <f>(C113/C114)</f>
        <v>4.7619047619047616E-2</v>
      </c>
      <c r="E113" s="112"/>
      <c r="F113" s="112"/>
      <c r="G113" s="104"/>
    </row>
    <row r="114" spans="1:7" ht="12.75" customHeight="1" thickBot="1" x14ac:dyDescent="0.3">
      <c r="A114" s="41"/>
      <c r="B114" s="52" t="s">
        <v>57</v>
      </c>
      <c r="C114" s="129">
        <f>SUM(C108:C113)</f>
        <v>25116315</v>
      </c>
      <c r="D114" s="113">
        <f>SUM(D108:D113)</f>
        <v>1</v>
      </c>
      <c r="E114" s="112"/>
      <c r="F114" s="112"/>
      <c r="G114" s="104"/>
    </row>
    <row r="115" spans="1:7" ht="12" customHeight="1" x14ac:dyDescent="0.25">
      <c r="A115" s="41"/>
      <c r="B115" s="48"/>
      <c r="C115" s="72"/>
      <c r="D115" s="72"/>
      <c r="E115" s="72"/>
      <c r="F115" s="72"/>
      <c r="G115" s="104"/>
    </row>
    <row r="116" spans="1:7" ht="12.75" customHeight="1" thickBot="1" x14ac:dyDescent="0.3">
      <c r="A116" s="41"/>
      <c r="B116" s="49"/>
      <c r="C116" s="72"/>
      <c r="D116" s="72"/>
      <c r="E116" s="72"/>
      <c r="F116" s="72"/>
      <c r="G116" s="104"/>
    </row>
    <row r="117" spans="1:7" ht="12" customHeight="1" thickBot="1" x14ac:dyDescent="0.3">
      <c r="A117" s="41"/>
      <c r="B117" s="140" t="s">
        <v>152</v>
      </c>
      <c r="C117" s="141"/>
      <c r="D117" s="141"/>
      <c r="E117" s="142"/>
      <c r="F117" s="112"/>
      <c r="G117" s="104"/>
    </row>
    <row r="118" spans="1:7" ht="12" customHeight="1" x14ac:dyDescent="0.25">
      <c r="A118" s="41"/>
      <c r="B118" s="58" t="s">
        <v>149</v>
      </c>
      <c r="C118" s="130">
        <v>44000</v>
      </c>
      <c r="D118" s="131">
        <f>G9</f>
        <v>49000</v>
      </c>
      <c r="E118" s="132">
        <v>54000</v>
      </c>
      <c r="F118" s="114"/>
      <c r="G118" s="115"/>
    </row>
    <row r="119" spans="1:7" ht="12.75" customHeight="1" thickBot="1" x14ac:dyDescent="0.3">
      <c r="A119" s="41"/>
      <c r="B119" s="52" t="s">
        <v>150</v>
      </c>
      <c r="C119" s="129">
        <f>(G93/C118)</f>
        <v>570.82534090909087</v>
      </c>
      <c r="D119" s="129">
        <f>(G93/D118)</f>
        <v>512.57785714285717</v>
      </c>
      <c r="E119" s="133">
        <f>(G93/E118)</f>
        <v>465.11694444444447</v>
      </c>
      <c r="F119" s="114"/>
      <c r="G119" s="115"/>
    </row>
    <row r="120" spans="1:7" ht="15.6" customHeight="1" x14ac:dyDescent="0.25">
      <c r="A120" s="41"/>
      <c r="B120" s="54" t="s">
        <v>58</v>
      </c>
      <c r="C120" s="74"/>
      <c r="D120" s="74"/>
      <c r="E120" s="74"/>
      <c r="F120" s="74"/>
      <c r="G120" s="74"/>
    </row>
  </sheetData>
  <mergeCells count="10">
    <mergeCell ref="E9:F9"/>
    <mergeCell ref="E14:F14"/>
    <mergeCell ref="E15:F15"/>
    <mergeCell ref="B17:G17"/>
    <mergeCell ref="E12:F12"/>
    <mergeCell ref="B117:E117"/>
    <mergeCell ref="B106:C106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 1er Temporada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2021-03-15T13:37:53Z</dcterms:modified>
</cp:coreProperties>
</file>