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Area Arica\"/>
    </mc:Choice>
  </mc:AlternateContent>
  <bookViews>
    <workbookView xWindow="0" yWindow="0" windowWidth="24000" windowHeight="9735"/>
  </bookViews>
  <sheets>
    <sheet name="FRUTIL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G64" i="1"/>
  <c r="G65" i="1"/>
  <c r="G48" i="1"/>
  <c r="G41" i="1"/>
  <c r="G42" i="1"/>
  <c r="G43" i="1"/>
  <c r="G44" i="1"/>
  <c r="G45" i="1"/>
  <c r="G46" i="1"/>
  <c r="G47" i="1"/>
  <c r="G49" i="1"/>
  <c r="G51" i="1"/>
  <c r="G52" i="1"/>
  <c r="G53" i="1"/>
  <c r="G54" i="1"/>
  <c r="G55" i="1"/>
  <c r="G56" i="1"/>
  <c r="G57" i="1"/>
  <c r="G58" i="1"/>
  <c r="G22" i="1"/>
  <c r="G23" i="1"/>
  <c r="G24" i="1"/>
  <c r="G25" i="1"/>
  <c r="G21" i="1" l="1"/>
  <c r="C91" i="1" l="1"/>
  <c r="D88" i="1" s="1"/>
  <c r="G66" i="1"/>
  <c r="G35" i="1"/>
  <c r="G36" i="1" s="1"/>
  <c r="G12" i="1"/>
  <c r="G71" i="1" s="1"/>
  <c r="D85" i="1" l="1"/>
  <c r="D89" i="1"/>
  <c r="D90" i="1"/>
  <c r="G26" i="1"/>
  <c r="D87" i="1"/>
  <c r="G59" i="1"/>
  <c r="D91" i="1" l="1"/>
  <c r="G68" i="1"/>
  <c r="G69" i="1" s="1"/>
  <c r="G70" i="1" s="1"/>
  <c r="D96" i="1" s="1"/>
  <c r="G72" i="1" l="1"/>
  <c r="C96" i="1"/>
  <c r="E96" i="1"/>
</calcChain>
</file>

<file path=xl/sharedStrings.xml><?xml version="1.0" encoding="utf-8"?>
<sst xmlns="http://schemas.openxmlformats.org/spreadsheetml/2006/main" count="174" uniqueCount="127">
  <si>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</si>
  <si>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</si>
  <si>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</si>
  <si>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</si>
  <si>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</si>
  <si>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</si>
  <si>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</si>
  <si>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</si>
  <si>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</si>
  <si>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</si>
  <si>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</si>
  <si>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</si>
  <si>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</si>
  <si>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</si>
  <si>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</si>
  <si>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</si>
  <si>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</si>
  <si>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</si>
  <si>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</si>
  <si>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</si>
  <si>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</si>
  <si>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</si>
  <si>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</si>
  <si>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</si>
  <si>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</si>
  <si>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</si>
  <si>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</si>
  <si>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</si>
  <si>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</si>
  <si>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</si>
  <si>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</si>
  <si>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</si>
  <si>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</si>
  <si>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</si>
  <si>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</si>
  <si>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</si>
  <si>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</si>
  <si>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</si>
  <si>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</si>
  <si>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</si>
  <si>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</si>
  <si>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</si>
  <si>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</si>
  <si>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</si>
  <si>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</si>
  <si>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</si>
  <si>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</si>
  <si>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</si>
  <si>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</si>
  <si>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</si>
  <si>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</si>
  <si>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</si>
  <si>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</si>
  <si>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</si>
  <si>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</si>
  <si>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</si>
  <si>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</si>
  <si>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</si>
  <si>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</si>
  <si>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</si>
  <si>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</si>
  <si>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</si>
  <si>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</si>
  <si>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</si>
  <si>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</si>
  <si>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abril- octubre</t>
  </si>
  <si>
    <t>abril- mayo</t>
  </si>
  <si>
    <t>septiembre- octubre</t>
  </si>
  <si>
    <t>Arica Y Parinacota</t>
  </si>
  <si>
    <t xml:space="preserve">Arica  </t>
  </si>
  <si>
    <t>jH</t>
  </si>
  <si>
    <t>marzo</t>
  </si>
  <si>
    <t>u</t>
  </si>
  <si>
    <t>|</t>
  </si>
  <si>
    <t>RENDIMIENTO (Kg/Há.)</t>
  </si>
  <si>
    <t>PRECIO ESPERADO ($/kg)</t>
  </si>
  <si>
    <t>Rendimiento (Kilos/hà)</t>
  </si>
  <si>
    <t>Costo unitario ($/kilos) (*)</t>
  </si>
  <si>
    <t>septiembre de 2021</t>
  </si>
  <si>
    <t>marzo-abril</t>
  </si>
  <si>
    <t>Ultrasol crecimiento</t>
  </si>
  <si>
    <t>Ultrasol Producción</t>
  </si>
  <si>
    <t>Ultrasol Multipropósito</t>
  </si>
  <si>
    <t>Nitrofoska foliar PS</t>
  </si>
  <si>
    <t>Rukan mix</t>
  </si>
  <si>
    <t>Rukan Calcio</t>
  </si>
  <si>
    <t>Ácido fosfórico</t>
  </si>
  <si>
    <t>Ecosalt</t>
  </si>
  <si>
    <t>Azufre mojable (F)</t>
  </si>
  <si>
    <t>Phyton 27 (F)</t>
  </si>
  <si>
    <t>Previcur Energy 840 SL (F)</t>
  </si>
  <si>
    <t>Acaban 050 (A)</t>
  </si>
  <si>
    <t>Vertimec (A)</t>
  </si>
  <si>
    <t>mayo- octubre</t>
  </si>
  <si>
    <t>marzo-septiembre</t>
  </si>
  <si>
    <t>Cinta de riego</t>
  </si>
  <si>
    <t>Diamante</t>
  </si>
  <si>
    <t>Azapa- Chaca-Vitor- Concordia</t>
  </si>
  <si>
    <t>Enero/ diciembre</t>
  </si>
  <si>
    <t>Corrección y reparación malla</t>
  </si>
  <si>
    <t>Riego y fertirrigación</t>
  </si>
  <si>
    <t>Poda (deshijadura)</t>
  </si>
  <si>
    <t>Aplicación agroquímicos</t>
  </si>
  <si>
    <t>Cosecha, selección, embalado</t>
  </si>
  <si>
    <t>enero-febrero</t>
  </si>
  <si>
    <t>enero-dicbre</t>
  </si>
  <si>
    <t>abril-septbre</t>
  </si>
  <si>
    <t>Frutaliv</t>
  </si>
  <si>
    <t>Sucess 48 (l)</t>
  </si>
  <si>
    <t>octubre- diciembre</t>
  </si>
  <si>
    <t>Sunfire 240 SC</t>
  </si>
  <si>
    <t>marzo- octubre</t>
  </si>
  <si>
    <t>Rukon 50 WP</t>
  </si>
  <si>
    <t>marzo-octubre</t>
  </si>
  <si>
    <t>febrero-marzo</t>
  </si>
  <si>
    <t>agosto-septiembre</t>
  </si>
  <si>
    <t>septiembre-octubre</t>
  </si>
  <si>
    <t>septiembre-diciembre</t>
  </si>
  <si>
    <t>febrero- octubre</t>
  </si>
  <si>
    <t>Fosfimamax</t>
  </si>
  <si>
    <t>Marzo- mayo</t>
  </si>
  <si>
    <t>Cajas (embases  3 kg)</t>
  </si>
  <si>
    <t>l</t>
  </si>
  <si>
    <t>Abril- octubre</t>
  </si>
  <si>
    <t>Varias labores</t>
  </si>
  <si>
    <t>JM</t>
  </si>
  <si>
    <t>FRUTILLA (Mantenciòn)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</si>
</sst>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8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/>
    <xf numFmtId="0" fontId="4" fillId="10" borderId="57" xfId="0" applyFont="1" applyFill="1" applyBorder="1" applyAlignment="1">
      <alignment horizontal="center"/>
    </xf>
    <xf numFmtId="0" fontId="4" fillId="10" borderId="57" xfId="0" applyFont="1" applyFill="1" applyBorder="1" applyAlignment="1"/>
    <xf numFmtId="3" fontId="4" fillId="10" borderId="57" xfId="0" applyNumberFormat="1" applyFont="1" applyFill="1" applyBorder="1" applyAlignment="1"/>
    <xf numFmtId="3" fontId="4" fillId="10" borderId="19" xfId="0" applyNumberFormat="1" applyFont="1" applyFill="1" applyBorder="1" applyAlignment="1"/>
    <xf numFmtId="49" fontId="4" fillId="10" borderId="19" xfId="0" applyNumberFormat="1" applyFont="1" applyFill="1" applyBorder="1" applyAlignment="1">
      <alignment horizontal="center"/>
    </xf>
    <xf numFmtId="0" fontId="4" fillId="10" borderId="19" xfId="0" applyNumberFormat="1" applyFont="1" applyFill="1" applyBorder="1" applyAlignment="1"/>
    <xf numFmtId="49" fontId="4" fillId="10" borderId="57" xfId="0" applyNumberFormat="1" applyFont="1" applyFill="1" applyBorder="1" applyAlignment="1"/>
    <xf numFmtId="0" fontId="4" fillId="0" borderId="0" xfId="0" applyNumberFormat="1" applyFont="1" applyAlignment="1"/>
    <xf numFmtId="49" fontId="4" fillId="10" borderId="58" xfId="0" applyNumberFormat="1" applyFont="1" applyFill="1" applyBorder="1" applyAlignment="1"/>
    <xf numFmtId="49" fontId="1" fillId="3" borderId="60" xfId="0" applyNumberFormat="1" applyFont="1" applyFill="1" applyBorder="1" applyAlignment="1">
      <alignment horizontal="center" vertical="center"/>
    </xf>
    <xf numFmtId="49" fontId="1" fillId="3" borderId="60" xfId="0" applyNumberFormat="1" applyFont="1" applyFill="1" applyBorder="1" applyAlignment="1">
      <alignment horizontal="center" vertical="center" wrapText="1"/>
    </xf>
    <xf numFmtId="49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center"/>
    </xf>
    <xf numFmtId="3" fontId="4" fillId="2" borderId="61" xfId="0" applyNumberFormat="1" applyFont="1" applyFill="1" applyBorder="1" applyAlignment="1"/>
    <xf numFmtId="49" fontId="4" fillId="2" borderId="61" xfId="0" applyNumberFormat="1" applyFont="1" applyFill="1" applyBorder="1" applyAlignment="1">
      <alignment horizontal="center" wrapText="1"/>
    </xf>
    <xf numFmtId="49" fontId="19" fillId="10" borderId="59" xfId="0" applyNumberFormat="1" applyFont="1" applyFill="1" applyBorder="1" applyAlignment="1">
      <alignment horizontal="center" vertical="center"/>
    </xf>
    <xf numFmtId="49" fontId="19" fillId="10" borderId="59" xfId="0" applyNumberFormat="1" applyFont="1" applyFill="1" applyBorder="1" applyAlignment="1">
      <alignment horizontal="left" vertical="top"/>
    </xf>
    <xf numFmtId="49" fontId="19" fillId="10" borderId="59" xfId="0" applyNumberFormat="1" applyFont="1" applyFill="1" applyBorder="1" applyAlignment="1">
      <alignment horizontal="center" vertical="center" wrapText="1"/>
    </xf>
    <xf numFmtId="49" fontId="1" fillId="3" borderId="33" xfId="0" applyNumberFormat="1" applyFont="1" applyFill="1" applyBorder="1" applyAlignment="1">
      <alignment horizontal="center" vertical="center" wrapText="1"/>
    </xf>
    <xf numFmtId="49" fontId="1" fillId="3" borderId="33" xfId="0" applyNumberFormat="1" applyFont="1" applyFill="1" applyBorder="1" applyAlignment="1">
      <alignment horizontal="center" vertical="center"/>
    </xf>
    <xf numFmtId="49" fontId="4" fillId="10" borderId="62" xfId="0" applyNumberFormat="1" applyFont="1" applyFill="1" applyBorder="1" applyAlignment="1"/>
    <xf numFmtId="3" fontId="4" fillId="2" borderId="59" xfId="0" applyNumberFormat="1" applyFont="1" applyFill="1" applyBorder="1" applyAlignment="1"/>
    <xf numFmtId="0" fontId="19" fillId="0" borderId="59" xfId="0" applyFont="1" applyFill="1" applyBorder="1"/>
    <xf numFmtId="0" fontId="19" fillId="0" borderId="59" xfId="0" applyFont="1" applyFill="1" applyBorder="1" applyAlignment="1">
      <alignment horizontal="left"/>
    </xf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 applyAlignment="1"/>
    <xf numFmtId="3" fontId="4" fillId="2" borderId="57" xfId="0" applyNumberFormat="1" applyFont="1" applyFill="1" applyBorder="1" applyAlignment="1"/>
    <xf numFmtId="49" fontId="4" fillId="2" borderId="57" xfId="0" applyNumberFormat="1" applyFont="1" applyFill="1" applyBorder="1" applyAlignment="1"/>
    <xf numFmtId="0" fontId="19" fillId="0" borderId="59" xfId="0" applyFont="1" applyFill="1" applyBorder="1" applyAlignment="1">
      <alignment horizontal="left" wrapText="1"/>
    </xf>
    <xf numFmtId="49" fontId="19" fillId="10" borderId="63" xfId="0" applyNumberFormat="1" applyFont="1" applyFill="1" applyBorder="1" applyAlignment="1">
      <alignment horizontal="left" vertical="top"/>
    </xf>
    <xf numFmtId="49" fontId="19" fillId="10" borderId="63" xfId="0" applyNumberFormat="1" applyFont="1" applyFill="1" applyBorder="1" applyAlignment="1">
      <alignment horizontal="center" vertical="center" wrapText="1"/>
    </xf>
    <xf numFmtId="3" fontId="4" fillId="2" borderId="63" xfId="0" applyNumberFormat="1" applyFont="1" applyFill="1" applyBorder="1" applyAlignment="1"/>
    <xf numFmtId="49" fontId="19" fillId="10" borderId="63" xfId="0" applyNumberFormat="1" applyFont="1" applyFill="1" applyBorder="1" applyAlignment="1">
      <alignment horizontal="center" vertical="center"/>
    </xf>
    <xf numFmtId="1" fontId="4" fillId="2" borderId="64" xfId="0" applyNumberFormat="1" applyFont="1" applyFill="1" applyBorder="1" applyAlignment="1"/>
    <xf numFmtId="1" fontId="4" fillId="2" borderId="65" xfId="0" applyNumberFormat="1" applyFont="1" applyFill="1" applyBorder="1" applyAlignment="1"/>
    <xf numFmtId="1" fontId="4" fillId="2" borderId="66" xfId="0" applyNumberFormat="1" applyFont="1" applyFill="1" applyBorder="1" applyAlignment="1"/>
    <xf numFmtId="3" fontId="9" fillId="3" borderId="67" xfId="0" applyNumberFormat="1" applyFont="1" applyFill="1" applyBorder="1" applyAlignment="1">
      <alignment vertical="center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workbookViewId="0">
      <selection activeCell="M10" sqref="M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126</v>
      </c>
      <c r="D9" s="8"/>
      <c r="E9" s="176" t="s">
        <v>74</v>
      </c>
      <c r="F9" s="177"/>
      <c r="G9" s="9">
        <v>35000</v>
      </c>
    </row>
    <row r="10" spans="1:7" ht="38.25" customHeight="1" x14ac:dyDescent="0.25">
      <c r="A10" s="5"/>
      <c r="B10" s="10" t="s">
        <v>1</v>
      </c>
      <c r="C10" s="11" t="s">
        <v>96</v>
      </c>
      <c r="D10" s="12"/>
      <c r="E10" s="174" t="s">
        <v>2</v>
      </c>
      <c r="F10" s="175"/>
      <c r="G10" s="14" t="s">
        <v>78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74" t="s">
        <v>75</v>
      </c>
      <c r="F11" s="175"/>
      <c r="G11" s="15">
        <v>450</v>
      </c>
    </row>
    <row r="12" spans="1:7" ht="11.25" customHeight="1" x14ac:dyDescent="0.25">
      <c r="A12" s="5"/>
      <c r="B12" s="10" t="s">
        <v>5</v>
      </c>
      <c r="C12" s="16" t="s">
        <v>68</v>
      </c>
      <c r="D12" s="12"/>
      <c r="E12" s="17" t="s">
        <v>6</v>
      </c>
      <c r="F12" s="18"/>
      <c r="G12" s="19">
        <f>(G9*G11)</f>
        <v>15750000</v>
      </c>
    </row>
    <row r="13" spans="1:7" ht="11.25" customHeight="1" x14ac:dyDescent="0.25">
      <c r="A13" s="5"/>
      <c r="B13" s="10" t="s">
        <v>7</v>
      </c>
      <c r="C13" s="14" t="s">
        <v>69</v>
      </c>
      <c r="D13" s="12"/>
      <c r="E13" s="174" t="s">
        <v>8</v>
      </c>
      <c r="F13" s="175"/>
      <c r="G13" s="14" t="s">
        <v>63</v>
      </c>
    </row>
    <row r="14" spans="1:7" ht="13.5" customHeight="1" x14ac:dyDescent="0.25">
      <c r="A14" s="5"/>
      <c r="B14" s="10" t="s">
        <v>9</v>
      </c>
      <c r="C14" s="14" t="s">
        <v>97</v>
      </c>
      <c r="D14" s="12"/>
      <c r="E14" s="174" t="s">
        <v>10</v>
      </c>
      <c r="F14" s="175"/>
      <c r="G14" s="14" t="s">
        <v>98</v>
      </c>
    </row>
    <row r="15" spans="1:7" ht="25.5" customHeight="1" x14ac:dyDescent="0.25">
      <c r="A15" s="5"/>
      <c r="B15" s="10" t="s">
        <v>11</v>
      </c>
      <c r="C15" s="20">
        <v>44137</v>
      </c>
      <c r="D15" s="12"/>
      <c r="E15" s="178" t="s">
        <v>12</v>
      </c>
      <c r="F15" s="179"/>
      <c r="G15" s="16" t="s">
        <v>64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80" t="s">
        <v>13</v>
      </c>
      <c r="C17" s="181"/>
      <c r="D17" s="181"/>
      <c r="E17" s="181"/>
      <c r="F17" s="181"/>
      <c r="G17" s="181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14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25">
      <c r="A21" s="26"/>
      <c r="B21" s="157" t="s">
        <v>99</v>
      </c>
      <c r="C21" s="34" t="s">
        <v>21</v>
      </c>
      <c r="D21" s="35">
        <v>10</v>
      </c>
      <c r="E21" s="158" t="s">
        <v>104</v>
      </c>
      <c r="F21" s="19">
        <v>18000</v>
      </c>
      <c r="G21" s="19">
        <f t="shared" ref="G21:G25" si="0">(D21*F21)</f>
        <v>180000</v>
      </c>
    </row>
    <row r="22" spans="1:7" ht="12.75" customHeight="1" x14ac:dyDescent="0.25">
      <c r="A22" s="26"/>
      <c r="B22" s="157" t="s">
        <v>100</v>
      </c>
      <c r="C22" s="34" t="s">
        <v>70</v>
      </c>
      <c r="D22" s="35">
        <v>20</v>
      </c>
      <c r="E22" s="158" t="s">
        <v>105</v>
      </c>
      <c r="F22" s="19">
        <v>18000</v>
      </c>
      <c r="G22" s="19">
        <f t="shared" si="0"/>
        <v>360000</v>
      </c>
    </row>
    <row r="23" spans="1:7" ht="12.75" customHeight="1" x14ac:dyDescent="0.25">
      <c r="A23" s="26"/>
      <c r="B23" s="157" t="s">
        <v>101</v>
      </c>
      <c r="C23" s="34" t="s">
        <v>21</v>
      </c>
      <c r="D23" s="35">
        <v>12</v>
      </c>
      <c r="E23" s="158" t="s">
        <v>106</v>
      </c>
      <c r="F23" s="19">
        <v>18000</v>
      </c>
      <c r="G23" s="19">
        <f t="shared" si="0"/>
        <v>216000</v>
      </c>
    </row>
    <row r="24" spans="1:7" ht="12.75" customHeight="1" x14ac:dyDescent="0.25">
      <c r="A24" s="26"/>
      <c r="B24" s="157" t="s">
        <v>102</v>
      </c>
      <c r="C24" s="34" t="s">
        <v>21</v>
      </c>
      <c r="D24" s="35">
        <v>14</v>
      </c>
      <c r="E24" s="158" t="s">
        <v>105</v>
      </c>
      <c r="F24" s="19">
        <v>18000</v>
      </c>
      <c r="G24" s="19">
        <f t="shared" si="0"/>
        <v>252000</v>
      </c>
    </row>
    <row r="25" spans="1:7" ht="12" customHeight="1" x14ac:dyDescent="0.25">
      <c r="A25" s="26"/>
      <c r="B25" s="157" t="s">
        <v>103</v>
      </c>
      <c r="C25" s="34" t="s">
        <v>21</v>
      </c>
      <c r="D25" s="35">
        <v>55</v>
      </c>
      <c r="E25" s="158" t="s">
        <v>105</v>
      </c>
      <c r="F25" s="19">
        <v>18000</v>
      </c>
      <c r="G25" s="19">
        <f t="shared" si="0"/>
        <v>990000</v>
      </c>
    </row>
    <row r="26" spans="1:7" ht="12.75" customHeight="1" x14ac:dyDescent="0.25">
      <c r="A26" s="26"/>
      <c r="B26" s="36" t="s">
        <v>22</v>
      </c>
      <c r="C26" s="37"/>
      <c r="D26" s="37"/>
      <c r="E26" s="37"/>
      <c r="F26" s="38"/>
      <c r="G26" s="39">
        <f>SUM(G21:G25)</f>
        <v>1998000</v>
      </c>
    </row>
    <row r="27" spans="1:7" ht="12" customHeight="1" x14ac:dyDescent="0.25">
      <c r="A27" s="2"/>
      <c r="B27" s="27"/>
      <c r="C27" s="29"/>
      <c r="D27" s="29"/>
      <c r="E27" s="29"/>
      <c r="F27" s="40"/>
      <c r="G27" s="40"/>
    </row>
    <row r="28" spans="1:7" ht="12" customHeight="1" x14ac:dyDescent="0.25">
      <c r="A28" s="5"/>
      <c r="B28" s="41" t="s">
        <v>23</v>
      </c>
      <c r="C28" s="42"/>
      <c r="D28" s="43"/>
      <c r="E28" s="43"/>
      <c r="F28" s="44"/>
      <c r="G28" s="44"/>
    </row>
    <row r="29" spans="1:7" ht="24" customHeight="1" x14ac:dyDescent="0.25">
      <c r="A29" s="5"/>
      <c r="B29" s="45" t="s">
        <v>15</v>
      </c>
      <c r="C29" s="46" t="s">
        <v>16</v>
      </c>
      <c r="D29" s="46" t="s">
        <v>17</v>
      </c>
      <c r="E29" s="45" t="s">
        <v>18</v>
      </c>
      <c r="F29" s="46" t="s">
        <v>19</v>
      </c>
      <c r="G29" s="45" t="s">
        <v>20</v>
      </c>
    </row>
    <row r="30" spans="1:7" ht="12" customHeight="1" x14ac:dyDescent="0.25">
      <c r="A30" s="5"/>
      <c r="B30" s="47"/>
      <c r="C30" s="48"/>
      <c r="D30" s="48"/>
      <c r="E30" s="48"/>
      <c r="F30" s="47"/>
      <c r="G30" s="47"/>
    </row>
    <row r="31" spans="1:7" ht="12" customHeight="1" x14ac:dyDescent="0.25">
      <c r="A31" s="5"/>
      <c r="B31" s="49" t="s">
        <v>24</v>
      </c>
      <c r="C31" s="50"/>
      <c r="D31" s="50"/>
      <c r="E31" s="50"/>
      <c r="F31" s="51"/>
      <c r="G31" s="51"/>
    </row>
    <row r="32" spans="1:7" ht="12" customHeight="1" x14ac:dyDescent="0.25">
      <c r="A32" s="2"/>
      <c r="B32" s="52"/>
      <c r="C32" s="53"/>
      <c r="D32" s="53"/>
      <c r="E32" s="53"/>
      <c r="F32" s="54"/>
      <c r="G32" s="54"/>
    </row>
    <row r="33" spans="1:11" ht="12" customHeight="1" x14ac:dyDescent="0.25">
      <c r="A33" s="5"/>
      <c r="B33" s="41" t="s">
        <v>25</v>
      </c>
      <c r="C33" s="42"/>
      <c r="D33" s="43"/>
      <c r="E33" s="43"/>
      <c r="F33" s="44"/>
      <c r="G33" s="44"/>
    </row>
    <row r="34" spans="1:11" ht="24" customHeight="1" x14ac:dyDescent="0.25">
      <c r="A34" s="5"/>
      <c r="B34" s="55" t="s">
        <v>15</v>
      </c>
      <c r="C34" s="55" t="s">
        <v>16</v>
      </c>
      <c r="D34" s="55" t="s">
        <v>17</v>
      </c>
      <c r="E34" s="55" t="s">
        <v>18</v>
      </c>
      <c r="F34" s="56" t="s">
        <v>19</v>
      </c>
      <c r="G34" s="55" t="s">
        <v>20</v>
      </c>
    </row>
    <row r="35" spans="1:11" ht="12.75" customHeight="1" x14ac:dyDescent="0.25">
      <c r="A35" s="26"/>
      <c r="B35" s="13" t="s">
        <v>124</v>
      </c>
      <c r="C35" s="34" t="s">
        <v>125</v>
      </c>
      <c r="D35" s="35">
        <v>1.25</v>
      </c>
      <c r="E35" s="16" t="s">
        <v>71</v>
      </c>
      <c r="F35" s="19">
        <v>144000</v>
      </c>
      <c r="G35" s="19">
        <f t="shared" ref="G35" si="1">(D35*F35)</f>
        <v>180000</v>
      </c>
    </row>
    <row r="36" spans="1:11" ht="12.75" customHeight="1" x14ac:dyDescent="0.25">
      <c r="A36" s="5"/>
      <c r="B36" s="57" t="s">
        <v>26</v>
      </c>
      <c r="C36" s="58"/>
      <c r="D36" s="58"/>
      <c r="E36" s="58"/>
      <c r="F36" s="59"/>
      <c r="G36" s="60">
        <f>SUM(G35:G35)</f>
        <v>180000</v>
      </c>
    </row>
    <row r="37" spans="1:11" ht="12" customHeight="1" x14ac:dyDescent="0.25">
      <c r="A37" s="2"/>
      <c r="B37" s="52"/>
      <c r="C37" s="53"/>
      <c r="D37" s="53"/>
      <c r="E37" s="53"/>
      <c r="F37" s="54"/>
      <c r="G37" s="54"/>
    </row>
    <row r="38" spans="1:11" ht="12" customHeight="1" x14ac:dyDescent="0.25">
      <c r="A38" s="5"/>
      <c r="B38" s="41" t="s">
        <v>27</v>
      </c>
      <c r="C38" s="42"/>
      <c r="D38" s="43"/>
      <c r="E38" s="43"/>
      <c r="F38" s="44"/>
      <c r="G38" s="44"/>
    </row>
    <row r="39" spans="1:11" ht="24" customHeight="1" x14ac:dyDescent="0.25">
      <c r="A39" s="5"/>
      <c r="B39" s="56" t="s">
        <v>28</v>
      </c>
      <c r="C39" s="56" t="s">
        <v>29</v>
      </c>
      <c r="D39" s="56" t="s">
        <v>30</v>
      </c>
      <c r="E39" s="56" t="s">
        <v>18</v>
      </c>
      <c r="F39" s="56" t="s">
        <v>19</v>
      </c>
      <c r="G39" s="56" t="s">
        <v>20</v>
      </c>
      <c r="K39" s="131"/>
    </row>
    <row r="40" spans="1:11" ht="12.75" customHeight="1" x14ac:dyDescent="0.25">
      <c r="A40" s="26"/>
      <c r="B40" s="64" t="s">
        <v>31</v>
      </c>
      <c r="C40" s="65"/>
      <c r="D40" s="18"/>
      <c r="E40" s="65"/>
      <c r="F40" s="63"/>
      <c r="G40" s="63"/>
    </row>
    <row r="41" spans="1:11" ht="12.75" customHeight="1" x14ac:dyDescent="0.25">
      <c r="A41" s="26"/>
      <c r="B41" s="132" t="s">
        <v>80</v>
      </c>
      <c r="C41" s="65" t="s">
        <v>32</v>
      </c>
      <c r="D41" s="133">
        <v>80</v>
      </c>
      <c r="E41" s="158" t="s">
        <v>104</v>
      </c>
      <c r="F41" s="63">
        <v>1320</v>
      </c>
      <c r="G41" s="63">
        <f t="shared" ref="G41:G58" si="2">(D41*F41)</f>
        <v>105600</v>
      </c>
    </row>
    <row r="42" spans="1:11" ht="12.75" customHeight="1" x14ac:dyDescent="0.25">
      <c r="A42" s="26"/>
      <c r="B42" s="132" t="s">
        <v>81</v>
      </c>
      <c r="C42" s="65" t="s">
        <v>32</v>
      </c>
      <c r="D42" s="133">
        <v>900</v>
      </c>
      <c r="E42" s="163" t="s">
        <v>113</v>
      </c>
      <c r="F42" s="63">
        <v>1320</v>
      </c>
      <c r="G42" s="63">
        <f t="shared" si="2"/>
        <v>1188000</v>
      </c>
    </row>
    <row r="43" spans="1:11" ht="12.75" customHeight="1" x14ac:dyDescent="0.25">
      <c r="A43" s="26"/>
      <c r="B43" s="132" t="s">
        <v>82</v>
      </c>
      <c r="C43" s="65" t="s">
        <v>32</v>
      </c>
      <c r="D43" s="133">
        <v>100</v>
      </c>
      <c r="E43" s="158" t="s">
        <v>116</v>
      </c>
      <c r="F43" s="63">
        <v>1320</v>
      </c>
      <c r="G43" s="63">
        <f t="shared" si="2"/>
        <v>132000</v>
      </c>
    </row>
    <row r="44" spans="1:11" ht="12.75" customHeight="1" x14ac:dyDescent="0.25">
      <c r="A44" s="26"/>
      <c r="B44" s="132" t="s">
        <v>83</v>
      </c>
      <c r="C44" s="65" t="s">
        <v>33</v>
      </c>
      <c r="D44" s="133">
        <v>5</v>
      </c>
      <c r="E44" s="163" t="s">
        <v>114</v>
      </c>
      <c r="F44" s="63">
        <v>5000</v>
      </c>
      <c r="G44" s="63">
        <f t="shared" si="2"/>
        <v>25000</v>
      </c>
    </row>
    <row r="45" spans="1:11" ht="12.75" customHeight="1" x14ac:dyDescent="0.25">
      <c r="A45" s="26"/>
      <c r="B45" s="132" t="s">
        <v>84</v>
      </c>
      <c r="C45" s="65" t="s">
        <v>33</v>
      </c>
      <c r="D45" s="133">
        <v>5</v>
      </c>
      <c r="E45" s="158" t="s">
        <v>79</v>
      </c>
      <c r="F45" s="63">
        <v>5000</v>
      </c>
      <c r="G45" s="63">
        <f t="shared" si="2"/>
        <v>25000</v>
      </c>
    </row>
    <row r="46" spans="1:11" ht="12.75" customHeight="1" x14ac:dyDescent="0.25">
      <c r="A46" s="26"/>
      <c r="B46" s="17" t="s">
        <v>85</v>
      </c>
      <c r="C46" s="61" t="s">
        <v>33</v>
      </c>
      <c r="D46" s="62">
        <v>4</v>
      </c>
      <c r="E46" s="158" t="s">
        <v>115</v>
      </c>
      <c r="F46" s="63">
        <v>6500</v>
      </c>
      <c r="G46" s="63">
        <f t="shared" si="2"/>
        <v>26000</v>
      </c>
    </row>
    <row r="47" spans="1:11" ht="12.75" customHeight="1" x14ac:dyDescent="0.25">
      <c r="A47" s="26"/>
      <c r="B47" s="132" t="s">
        <v>86</v>
      </c>
      <c r="C47" s="61" t="s">
        <v>33</v>
      </c>
      <c r="D47" s="62">
        <v>50</v>
      </c>
      <c r="E47" s="163" t="s">
        <v>117</v>
      </c>
      <c r="F47" s="63">
        <v>914</v>
      </c>
      <c r="G47" s="63">
        <f t="shared" si="2"/>
        <v>45700</v>
      </c>
    </row>
    <row r="48" spans="1:11" ht="12.75" customHeight="1" x14ac:dyDescent="0.25">
      <c r="A48" s="26"/>
      <c r="B48" s="134" t="s">
        <v>119</v>
      </c>
      <c r="C48" s="61" t="s">
        <v>33</v>
      </c>
      <c r="D48" s="62">
        <v>20</v>
      </c>
      <c r="E48" s="163" t="s">
        <v>120</v>
      </c>
      <c r="F48" s="63">
        <v>12500</v>
      </c>
      <c r="G48" s="63">
        <f t="shared" si="2"/>
        <v>250000</v>
      </c>
    </row>
    <row r="49" spans="1:7" ht="12.75" customHeight="1" x14ac:dyDescent="0.25">
      <c r="A49" s="26"/>
      <c r="B49" s="132" t="s">
        <v>107</v>
      </c>
      <c r="C49" s="61" t="s">
        <v>33</v>
      </c>
      <c r="D49" s="62">
        <v>5</v>
      </c>
      <c r="E49" s="158" t="s">
        <v>94</v>
      </c>
      <c r="F49" s="63">
        <v>12500</v>
      </c>
      <c r="G49" s="63">
        <f t="shared" si="2"/>
        <v>62500</v>
      </c>
    </row>
    <row r="50" spans="1:7" ht="12.75" customHeight="1" x14ac:dyDescent="0.25">
      <c r="A50" s="26"/>
      <c r="B50" s="64" t="s">
        <v>34</v>
      </c>
      <c r="C50" s="65"/>
      <c r="D50" s="18"/>
      <c r="E50" s="65"/>
      <c r="F50" s="63"/>
      <c r="G50" s="63"/>
    </row>
    <row r="51" spans="1:7" ht="12.75" customHeight="1" x14ac:dyDescent="0.25">
      <c r="A51" s="26"/>
      <c r="B51" s="162" t="s">
        <v>112</v>
      </c>
      <c r="C51" s="159" t="s">
        <v>32</v>
      </c>
      <c r="D51" s="160">
        <v>3</v>
      </c>
      <c r="E51" s="159" t="s">
        <v>67</v>
      </c>
      <c r="F51" s="161">
        <v>22000</v>
      </c>
      <c r="G51" s="63">
        <f t="shared" si="2"/>
        <v>66000</v>
      </c>
    </row>
    <row r="52" spans="1:7" ht="12.75" customHeight="1" x14ac:dyDescent="0.25">
      <c r="A52" s="26"/>
      <c r="B52" s="143" t="s">
        <v>88</v>
      </c>
      <c r="C52" s="135" t="s">
        <v>32</v>
      </c>
      <c r="D52" s="136">
        <v>14</v>
      </c>
      <c r="E52" s="135" t="s">
        <v>65</v>
      </c>
      <c r="F52" s="137">
        <v>6000</v>
      </c>
      <c r="G52" s="63">
        <f t="shared" si="2"/>
        <v>84000</v>
      </c>
    </row>
    <row r="53" spans="1:7" ht="12.75" customHeight="1" x14ac:dyDescent="0.25">
      <c r="A53" s="26"/>
      <c r="B53" s="155" t="s">
        <v>89</v>
      </c>
      <c r="C53" s="135" t="s">
        <v>33</v>
      </c>
      <c r="D53" s="136">
        <v>0.5</v>
      </c>
      <c r="E53" s="135" t="s">
        <v>65</v>
      </c>
      <c r="F53" s="137">
        <v>76000</v>
      </c>
      <c r="G53" s="63">
        <f t="shared" si="2"/>
        <v>38000</v>
      </c>
    </row>
    <row r="54" spans="1:7" ht="12.75" customHeight="1" x14ac:dyDescent="0.25">
      <c r="A54" s="26"/>
      <c r="B54" s="155" t="s">
        <v>90</v>
      </c>
      <c r="C54" s="135" t="s">
        <v>33</v>
      </c>
      <c r="D54" s="136">
        <v>1</v>
      </c>
      <c r="E54" s="135" t="s">
        <v>93</v>
      </c>
      <c r="F54" s="137">
        <v>63000</v>
      </c>
      <c r="G54" s="63">
        <f t="shared" si="2"/>
        <v>63000</v>
      </c>
    </row>
    <row r="55" spans="1:7" ht="12.75" customHeight="1" x14ac:dyDescent="0.25">
      <c r="A55" s="26"/>
      <c r="B55" s="155" t="s">
        <v>108</v>
      </c>
      <c r="C55" s="135" t="s">
        <v>33</v>
      </c>
      <c r="D55" s="136">
        <v>0.2</v>
      </c>
      <c r="E55" s="135" t="s">
        <v>109</v>
      </c>
      <c r="F55" s="137">
        <v>39000</v>
      </c>
      <c r="G55" s="63">
        <f t="shared" si="2"/>
        <v>7800</v>
      </c>
    </row>
    <row r="56" spans="1:7" ht="12.75" customHeight="1" x14ac:dyDescent="0.25">
      <c r="A56" s="26"/>
      <c r="B56" s="142" t="s">
        <v>91</v>
      </c>
      <c r="C56" s="135" t="s">
        <v>33</v>
      </c>
      <c r="D56" s="136">
        <v>1</v>
      </c>
      <c r="E56" s="135" t="s">
        <v>66</v>
      </c>
      <c r="F56" s="137">
        <v>79500</v>
      </c>
      <c r="G56" s="63">
        <f t="shared" si="2"/>
        <v>79500</v>
      </c>
    </row>
    <row r="57" spans="1:7" ht="12.75" customHeight="1" x14ac:dyDescent="0.25">
      <c r="A57" s="26"/>
      <c r="B57" s="141" t="s">
        <v>92</v>
      </c>
      <c r="C57" s="135" t="s">
        <v>33</v>
      </c>
      <c r="D57" s="136">
        <v>2</v>
      </c>
      <c r="E57" s="135" t="s">
        <v>118</v>
      </c>
      <c r="F57" s="137">
        <v>20000</v>
      </c>
      <c r="G57" s="63">
        <f t="shared" si="2"/>
        <v>40000</v>
      </c>
    </row>
    <row r="58" spans="1:7" ht="12.75" customHeight="1" x14ac:dyDescent="0.25">
      <c r="A58" s="26"/>
      <c r="B58" s="141" t="s">
        <v>110</v>
      </c>
      <c r="C58" s="139" t="s">
        <v>33</v>
      </c>
      <c r="D58" s="140">
        <v>0.4</v>
      </c>
      <c r="E58" s="135" t="s">
        <v>111</v>
      </c>
      <c r="F58" s="138">
        <v>18800</v>
      </c>
      <c r="G58" s="63">
        <f t="shared" si="2"/>
        <v>7520</v>
      </c>
    </row>
    <row r="59" spans="1:7" ht="13.5" customHeight="1" x14ac:dyDescent="0.25">
      <c r="A59" s="5"/>
      <c r="B59" s="66" t="s">
        <v>35</v>
      </c>
      <c r="C59" s="67"/>
      <c r="D59" s="67"/>
      <c r="E59" s="67"/>
      <c r="F59" s="68"/>
      <c r="G59" s="69">
        <f>SUM(G40:G58)</f>
        <v>2245620</v>
      </c>
    </row>
    <row r="60" spans="1:7" ht="12" customHeight="1" x14ac:dyDescent="0.25">
      <c r="A60" s="2"/>
      <c r="B60" s="52"/>
      <c r="C60" s="53"/>
      <c r="D60" s="53"/>
      <c r="E60" s="70"/>
      <c r="F60" s="54"/>
      <c r="G60" s="54"/>
    </row>
    <row r="61" spans="1:7" ht="12" customHeight="1" x14ac:dyDescent="0.25">
      <c r="A61" s="5"/>
      <c r="B61" s="41" t="s">
        <v>36</v>
      </c>
      <c r="C61" s="42"/>
      <c r="D61" s="43"/>
      <c r="E61" s="43"/>
      <c r="F61" s="44"/>
      <c r="G61" s="44"/>
    </row>
    <row r="62" spans="1:7" ht="24" customHeight="1" x14ac:dyDescent="0.25">
      <c r="A62" s="5"/>
      <c r="B62" s="144" t="s">
        <v>37</v>
      </c>
      <c r="C62" s="145" t="s">
        <v>29</v>
      </c>
      <c r="D62" s="153" t="s">
        <v>30</v>
      </c>
      <c r="E62" s="144" t="s">
        <v>18</v>
      </c>
      <c r="F62" s="153" t="s">
        <v>19</v>
      </c>
      <c r="G62" s="154" t="s">
        <v>20</v>
      </c>
    </row>
    <row r="63" spans="1:7" ht="12.75" customHeight="1" x14ac:dyDescent="0.25">
      <c r="A63" s="87"/>
      <c r="B63" s="151" t="s">
        <v>87</v>
      </c>
      <c r="C63" s="152" t="s">
        <v>122</v>
      </c>
      <c r="D63" s="156">
        <v>20</v>
      </c>
      <c r="E63" s="150" t="s">
        <v>123</v>
      </c>
      <c r="F63" s="168">
        <v>59500</v>
      </c>
      <c r="G63" s="156">
        <f t="shared" ref="G63:G65" si="3">(D63*F63)</f>
        <v>1190000</v>
      </c>
    </row>
    <row r="64" spans="1:7" ht="12.75" customHeight="1" x14ac:dyDescent="0.25">
      <c r="A64" s="87"/>
      <c r="B64" s="164" t="s">
        <v>121</v>
      </c>
      <c r="C64" s="165" t="s">
        <v>72</v>
      </c>
      <c r="D64" s="166">
        <v>11667</v>
      </c>
      <c r="E64" s="167" t="s">
        <v>65</v>
      </c>
      <c r="F64" s="169">
        <v>250</v>
      </c>
      <c r="G64" s="156">
        <f t="shared" si="3"/>
        <v>2916750</v>
      </c>
    </row>
    <row r="65" spans="1:7" ht="12.75" customHeight="1" x14ac:dyDescent="0.25">
      <c r="A65" s="26"/>
      <c r="B65" s="146" t="s">
        <v>95</v>
      </c>
      <c r="C65" s="147" t="s">
        <v>72</v>
      </c>
      <c r="D65" s="148">
        <v>4</v>
      </c>
      <c r="E65" s="149" t="s">
        <v>71</v>
      </c>
      <c r="F65" s="170">
        <v>159000</v>
      </c>
      <c r="G65" s="156">
        <f t="shared" si="3"/>
        <v>636000</v>
      </c>
    </row>
    <row r="66" spans="1:7" ht="13.5" customHeight="1" x14ac:dyDescent="0.25">
      <c r="A66" s="5"/>
      <c r="B66" s="71" t="s">
        <v>38</v>
      </c>
      <c r="C66" s="72"/>
      <c r="D66" s="72"/>
      <c r="E66" s="72"/>
      <c r="F66" s="73"/>
      <c r="G66" s="171">
        <f>SUM(G63:G65)</f>
        <v>4742750</v>
      </c>
    </row>
    <row r="67" spans="1:7" ht="12" customHeight="1" x14ac:dyDescent="0.25">
      <c r="A67" s="2"/>
      <c r="B67" s="90"/>
      <c r="C67" s="90"/>
      <c r="D67" s="90"/>
      <c r="E67" s="90"/>
      <c r="F67" s="91" t="s">
        <v>73</v>
      </c>
      <c r="G67" s="91"/>
    </row>
    <row r="68" spans="1:7" ht="12" customHeight="1" x14ac:dyDescent="0.25">
      <c r="A68" s="87"/>
      <c r="B68" s="92" t="s">
        <v>39</v>
      </c>
      <c r="C68" s="93"/>
      <c r="D68" s="93"/>
      <c r="E68" s="93"/>
      <c r="F68" s="93"/>
      <c r="G68" s="94">
        <f>G26+G36+G59+G66</f>
        <v>9166370</v>
      </c>
    </row>
    <row r="69" spans="1:7" ht="12" customHeight="1" x14ac:dyDescent="0.25">
      <c r="A69" s="87"/>
      <c r="B69" s="95" t="s">
        <v>40</v>
      </c>
      <c r="C69" s="75"/>
      <c r="D69" s="75"/>
      <c r="E69" s="75"/>
      <c r="F69" s="75"/>
      <c r="G69" s="96">
        <f>G68*0.05</f>
        <v>458318.5</v>
      </c>
    </row>
    <row r="70" spans="1:7" ht="12" customHeight="1" x14ac:dyDescent="0.25">
      <c r="A70" s="87"/>
      <c r="B70" s="97" t="s">
        <v>41</v>
      </c>
      <c r="C70" s="74"/>
      <c r="D70" s="74"/>
      <c r="E70" s="74"/>
      <c r="F70" s="74"/>
      <c r="G70" s="98">
        <f>G69+G68</f>
        <v>9624688.5</v>
      </c>
    </row>
    <row r="71" spans="1:7" ht="12" customHeight="1" x14ac:dyDescent="0.25">
      <c r="A71" s="87"/>
      <c r="B71" s="95" t="s">
        <v>42</v>
      </c>
      <c r="C71" s="75"/>
      <c r="D71" s="75"/>
      <c r="E71" s="75"/>
      <c r="F71" s="75"/>
      <c r="G71" s="96">
        <f>G12</f>
        <v>15750000</v>
      </c>
    </row>
    <row r="72" spans="1:7" ht="12" customHeight="1" x14ac:dyDescent="0.25">
      <c r="A72" s="87"/>
      <c r="B72" s="99" t="s">
        <v>43</v>
      </c>
      <c r="C72" s="100"/>
      <c r="D72" s="100"/>
      <c r="E72" s="100"/>
      <c r="F72" s="100"/>
      <c r="G72" s="101">
        <f>G71-G70</f>
        <v>6125311.5</v>
      </c>
    </row>
    <row r="73" spans="1:7" ht="12" customHeight="1" x14ac:dyDescent="0.25">
      <c r="A73" s="87"/>
      <c r="B73" s="88" t="s">
        <v>44</v>
      </c>
      <c r="C73" s="89"/>
      <c r="D73" s="89"/>
      <c r="E73" s="89"/>
      <c r="F73" s="89"/>
      <c r="G73" s="84"/>
    </row>
    <row r="74" spans="1:7" ht="12.75" customHeight="1" thickBot="1" x14ac:dyDescent="0.3">
      <c r="A74" s="87"/>
      <c r="B74" s="102"/>
      <c r="C74" s="89"/>
      <c r="D74" s="89"/>
      <c r="E74" s="89"/>
      <c r="F74" s="89"/>
      <c r="G74" s="84"/>
    </row>
    <row r="75" spans="1:7" ht="12" customHeight="1" x14ac:dyDescent="0.25">
      <c r="A75" s="87"/>
      <c r="B75" s="114" t="s">
        <v>45</v>
      </c>
      <c r="C75" s="115"/>
      <c r="D75" s="115"/>
      <c r="E75" s="115"/>
      <c r="F75" s="116"/>
      <c r="G75" s="84"/>
    </row>
    <row r="76" spans="1:7" ht="12" customHeight="1" x14ac:dyDescent="0.25">
      <c r="A76" s="87"/>
      <c r="B76" s="117" t="s">
        <v>46</v>
      </c>
      <c r="C76" s="86"/>
      <c r="D76" s="86"/>
      <c r="E76" s="86"/>
      <c r="F76" s="118"/>
      <c r="G76" s="84"/>
    </row>
    <row r="77" spans="1:7" ht="12" customHeight="1" x14ac:dyDescent="0.25">
      <c r="A77" s="87"/>
      <c r="B77" s="117" t="s">
        <v>47</v>
      </c>
      <c r="C77" s="86"/>
      <c r="D77" s="86"/>
      <c r="E77" s="86"/>
      <c r="F77" s="118"/>
      <c r="G77" s="84"/>
    </row>
    <row r="78" spans="1:7" ht="12" customHeight="1" x14ac:dyDescent="0.25">
      <c r="A78" s="87"/>
      <c r="B78" s="117" t="s">
        <v>48</v>
      </c>
      <c r="C78" s="86"/>
      <c r="D78" s="86"/>
      <c r="E78" s="86"/>
      <c r="F78" s="118"/>
      <c r="G78" s="84"/>
    </row>
    <row r="79" spans="1:7" ht="12" customHeight="1" x14ac:dyDescent="0.25">
      <c r="A79" s="87"/>
      <c r="B79" s="117" t="s">
        <v>49</v>
      </c>
      <c r="C79" s="86"/>
      <c r="D79" s="86"/>
      <c r="E79" s="86"/>
      <c r="F79" s="118"/>
      <c r="G79" s="84"/>
    </row>
    <row r="80" spans="1:7" ht="12" customHeight="1" x14ac:dyDescent="0.25">
      <c r="A80" s="87"/>
      <c r="B80" s="117" t="s">
        <v>50</v>
      </c>
      <c r="C80" s="86"/>
      <c r="D80" s="86"/>
      <c r="E80" s="86"/>
      <c r="F80" s="118"/>
      <c r="G80" s="84"/>
    </row>
    <row r="81" spans="1:7" ht="12.75" customHeight="1" thickBot="1" x14ac:dyDescent="0.3">
      <c r="A81" s="87"/>
      <c r="B81" s="119" t="s">
        <v>51</v>
      </c>
      <c r="C81" s="120"/>
      <c r="D81" s="120"/>
      <c r="E81" s="120"/>
      <c r="F81" s="121"/>
      <c r="G81" s="84"/>
    </row>
    <row r="82" spans="1:7" ht="12.75" customHeight="1" x14ac:dyDescent="0.25">
      <c r="A82" s="87"/>
      <c r="B82" s="112"/>
      <c r="C82" s="86"/>
      <c r="D82" s="86"/>
      <c r="E82" s="86"/>
      <c r="F82" s="86"/>
      <c r="G82" s="84"/>
    </row>
    <row r="83" spans="1:7" ht="15" customHeight="1" thickBot="1" x14ac:dyDescent="0.3">
      <c r="A83" s="87"/>
      <c r="B83" s="172" t="s">
        <v>52</v>
      </c>
      <c r="C83" s="173"/>
      <c r="D83" s="111"/>
      <c r="E83" s="77"/>
      <c r="F83" s="77"/>
      <c r="G83" s="84"/>
    </row>
    <row r="84" spans="1:7" ht="12" customHeight="1" x14ac:dyDescent="0.25">
      <c r="A84" s="87"/>
      <c r="B84" s="104" t="s">
        <v>37</v>
      </c>
      <c r="C84" s="78" t="s">
        <v>53</v>
      </c>
      <c r="D84" s="105" t="s">
        <v>54</v>
      </c>
      <c r="E84" s="77"/>
      <c r="F84" s="77"/>
      <c r="G84" s="84"/>
    </row>
    <row r="85" spans="1:7" ht="12" customHeight="1" x14ac:dyDescent="0.25">
      <c r="A85" s="87"/>
      <c r="B85" s="106" t="s">
        <v>55</v>
      </c>
      <c r="C85" s="79">
        <v>1998000</v>
      </c>
      <c r="D85" s="107">
        <f>(C85/C91)</f>
        <v>0.20759112320408482</v>
      </c>
      <c r="E85" s="77"/>
      <c r="F85" s="77"/>
      <c r="G85" s="84"/>
    </row>
    <row r="86" spans="1:7" ht="12" customHeight="1" x14ac:dyDescent="0.25">
      <c r="A86" s="87"/>
      <c r="B86" s="106" t="s">
        <v>56</v>
      </c>
      <c r="C86" s="80">
        <v>0</v>
      </c>
      <c r="D86" s="107">
        <v>0</v>
      </c>
      <c r="E86" s="77"/>
      <c r="F86" s="77"/>
      <c r="G86" s="84"/>
    </row>
    <row r="87" spans="1:7" ht="12" customHeight="1" x14ac:dyDescent="0.25">
      <c r="A87" s="87"/>
      <c r="B87" s="106" t="s">
        <v>57</v>
      </c>
      <c r="C87" s="79">
        <v>180000</v>
      </c>
      <c r="D87" s="107">
        <f>(C87/C91)</f>
        <v>1.8701902991358994E-2</v>
      </c>
      <c r="E87" s="77"/>
      <c r="F87" s="77"/>
      <c r="G87" s="84"/>
    </row>
    <row r="88" spans="1:7" ht="12" customHeight="1" x14ac:dyDescent="0.25">
      <c r="A88" s="87"/>
      <c r="B88" s="106" t="s">
        <v>28</v>
      </c>
      <c r="C88" s="79">
        <v>2245620</v>
      </c>
      <c r="D88" s="107">
        <f>(C88/C91)</f>
        <v>0.23331870775253102</v>
      </c>
      <c r="E88" s="77"/>
      <c r="F88" s="77"/>
      <c r="G88" s="84"/>
    </row>
    <row r="89" spans="1:7" ht="12" customHeight="1" x14ac:dyDescent="0.25">
      <c r="A89" s="87"/>
      <c r="B89" s="106" t="s">
        <v>58</v>
      </c>
      <c r="C89" s="81">
        <v>4742750</v>
      </c>
      <c r="D89" s="107">
        <f>(C89/C91)</f>
        <v>0.4927691689570437</v>
      </c>
      <c r="E89" s="83"/>
      <c r="F89" s="83"/>
      <c r="G89" s="84"/>
    </row>
    <row r="90" spans="1:7" ht="12" customHeight="1" x14ac:dyDescent="0.25">
      <c r="A90" s="87"/>
      <c r="B90" s="106" t="s">
        <v>59</v>
      </c>
      <c r="C90" s="81">
        <v>458319</v>
      </c>
      <c r="D90" s="107">
        <f>(C90/C91)</f>
        <v>4.7619097094981459E-2</v>
      </c>
      <c r="E90" s="83"/>
      <c r="F90" s="83"/>
      <c r="G90" s="84"/>
    </row>
    <row r="91" spans="1:7" ht="12.75" customHeight="1" thickBot="1" x14ac:dyDescent="0.3">
      <c r="A91" s="87"/>
      <c r="B91" s="108" t="s">
        <v>60</v>
      </c>
      <c r="C91" s="109">
        <f>SUM(C85:C90)</f>
        <v>9624689</v>
      </c>
      <c r="D91" s="110">
        <f>SUM(D85:D90)</f>
        <v>1</v>
      </c>
      <c r="E91" s="83"/>
      <c r="F91" s="83"/>
      <c r="G91" s="84"/>
    </row>
    <row r="92" spans="1:7" ht="12" customHeight="1" x14ac:dyDescent="0.25">
      <c r="A92" s="87"/>
      <c r="B92" s="102"/>
      <c r="C92" s="89"/>
      <c r="D92" s="89"/>
      <c r="E92" s="89"/>
      <c r="F92" s="89"/>
      <c r="G92" s="84"/>
    </row>
    <row r="93" spans="1:7" ht="12.75" customHeight="1" x14ac:dyDescent="0.25">
      <c r="A93" s="87"/>
      <c r="B93" s="103"/>
      <c r="C93" s="89"/>
      <c r="D93" s="89"/>
      <c r="E93" s="89"/>
      <c r="F93" s="89"/>
      <c r="G93" s="84"/>
    </row>
    <row r="94" spans="1:7" ht="12" customHeight="1" thickBot="1" x14ac:dyDescent="0.3">
      <c r="A94" s="76"/>
      <c r="B94" s="123"/>
      <c r="C94" s="124" t="s">
        <v>61</v>
      </c>
      <c r="D94" s="125"/>
      <c r="E94" s="126"/>
      <c r="F94" s="82"/>
      <c r="G94" s="84"/>
    </row>
    <row r="95" spans="1:7" ht="12" customHeight="1" x14ac:dyDescent="0.25">
      <c r="A95" s="87"/>
      <c r="B95" s="127" t="s">
        <v>76</v>
      </c>
      <c r="C95" s="128">
        <v>34000</v>
      </c>
      <c r="D95" s="128">
        <v>35000</v>
      </c>
      <c r="E95" s="129">
        <v>37000</v>
      </c>
      <c r="F95" s="122"/>
      <c r="G95" s="85"/>
    </row>
    <row r="96" spans="1:7" ht="12.75" customHeight="1" thickBot="1" x14ac:dyDescent="0.3">
      <c r="A96" s="87"/>
      <c r="B96" s="108" t="s">
        <v>77</v>
      </c>
      <c r="C96" s="109">
        <f>(G70/C95)</f>
        <v>283.07907352941174</v>
      </c>
      <c r="D96" s="109">
        <f>(G70/D95)</f>
        <v>274.99110000000002</v>
      </c>
      <c r="E96" s="130">
        <f>(G70/E95)</f>
        <v>260.12671621621621</v>
      </c>
      <c r="F96" s="122"/>
      <c r="G96" s="85"/>
    </row>
    <row r="97" spans="1:7" ht="15.6" customHeight="1" x14ac:dyDescent="0.25">
      <c r="A97" s="87"/>
      <c r="B97" s="113" t="s">
        <v>62</v>
      </c>
      <c r="C97" s="86"/>
      <c r="D97" s="86"/>
      <c r="E97" s="86"/>
      <c r="F97" s="86"/>
      <c r="G97" s="86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2021-02-04T19:39:10Z</dcterms:modified>
</cp:coreProperties>
</file>