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-120" yWindow="-120" windowWidth="20730" windowHeight="11160"/>
  </bookViews>
  <sheets>
    <sheet name="FRUTILLA" sheetId="1" r:id="rId1"/>
  </sheets>
  <calcPr calcId="152511"/>
</workbook>
</file>

<file path=xl/calcChain.xml><?xml version="1.0" encoding="utf-8"?>
<calcChain xmlns="http://schemas.openxmlformats.org/spreadsheetml/2006/main">
  <c r="G72" i="1" l="1"/>
  <c r="G71" i="1"/>
  <c r="G70" i="1"/>
  <c r="G69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12" i="1" l="1"/>
  <c r="G88" i="1" s="1"/>
  <c r="C103" i="1" l="1"/>
  <c r="G82" i="1" l="1"/>
  <c r="G77" i="1" l="1"/>
  <c r="G78" i="1"/>
  <c r="G79" i="1"/>
  <c r="G80" i="1"/>
  <c r="G81" i="1"/>
  <c r="G76" i="1"/>
  <c r="G22" i="1"/>
  <c r="G23" i="1"/>
  <c r="G24" i="1"/>
  <c r="G25" i="1"/>
  <c r="G26" i="1"/>
  <c r="G27" i="1"/>
  <c r="G28" i="1"/>
  <c r="G29" i="1"/>
  <c r="G30" i="1"/>
  <c r="G31" i="1"/>
  <c r="G32" i="1"/>
  <c r="G33" i="1"/>
  <c r="G83" i="1" l="1"/>
  <c r="C106" i="1" s="1"/>
  <c r="G52" i="1"/>
  <c r="G73" i="1" s="1"/>
  <c r="C105" i="1" s="1"/>
  <c r="G21" i="1"/>
  <c r="G47" i="1" l="1"/>
  <c r="G34" i="1"/>
  <c r="C102" i="1" s="1"/>
  <c r="C104" i="1" l="1"/>
  <c r="G85" i="1"/>
  <c r="G86" i="1" s="1"/>
  <c r="G87" i="1" l="1"/>
  <c r="D113" i="1" s="1"/>
  <c r="C107" i="1"/>
  <c r="C108" i="1" s="1"/>
  <c r="E113" i="1" l="1"/>
  <c r="D107" i="1"/>
  <c r="C113" i="1"/>
  <c r="G89" i="1"/>
  <c r="D105" i="1" l="1"/>
  <c r="D102" i="1"/>
  <c r="D104" i="1"/>
  <c r="D106" i="1"/>
  <c r="D108" i="1" l="1"/>
</calcChain>
</file>

<file path=xl/sharedStrings.xml><?xml version="1.0" encoding="utf-8"?>
<sst xmlns="http://schemas.openxmlformats.org/spreadsheetml/2006/main" count="224" uniqueCount="153">
  <si>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</si>
  <si>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</si>
  <si>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</si>
  <si>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</si>
  <si>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</si>
  <si>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</si>
  <si>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</si>
  <si>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</si>
  <si>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</si>
  <si>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</si>
  <si>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</si>
  <si>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</si>
  <si>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</si>
  <si>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</si>
  <si>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</si>
  <si>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</si>
  <si>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</si>
  <si>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</si>
  <si>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</si>
  <si>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</si>
  <si>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</si>
  <si>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</si>
  <si>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</si>
  <si>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</si>
  <si>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</si>
  <si>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</si>
  <si>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</si>
  <si>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</si>
  <si>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</si>
  <si>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</si>
  <si>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</si>
  <si>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</si>
  <si>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</si>
  <si>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</si>
  <si>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</si>
  <si>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</si>
  <si>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</si>
  <si>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</si>
  <si>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</si>
  <si>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</si>
  <si>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</si>
  <si>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</si>
  <si>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</si>
  <si>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</si>
  <si>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</si>
  <si>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</si>
  <si>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</si>
  <si>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</si>
  <si>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</si>
  <si>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</si>
  <si>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</si>
  <si>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JA</t>
  </si>
  <si>
    <t>FRUTILLA (ESTABLECIMIENTO Y 1° AÑO)</t>
  </si>
  <si>
    <t>RENDIMIENTO (Kg/Há.)</t>
  </si>
  <si>
    <t>Sequia, heladas y lluvias</t>
  </si>
  <si>
    <t>Septiembre 2021 - Abril 2022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</si>
  <si>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</si>
  <si>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</si>
  <si>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Termino de camellones</t>
  </si>
  <si>
    <t>Noviembre</t>
  </si>
  <si>
    <t>Instalación de cinta de riego</t>
  </si>
  <si>
    <t>Instalación mulch plástico</t>
  </si>
  <si>
    <t>Plantación</t>
  </si>
  <si>
    <t>Limpia manual</t>
  </si>
  <si>
    <t>Corte de estolones</t>
  </si>
  <si>
    <t>Poda</t>
  </si>
  <si>
    <t>Poda de flores</t>
  </si>
  <si>
    <t xml:space="preserve">Riegos y Fertirriegos </t>
  </si>
  <si>
    <t>Recolección de fruta</t>
  </si>
  <si>
    <t>Diciembre</t>
  </si>
  <si>
    <t>Romper mulch</t>
  </si>
  <si>
    <t>Enero</t>
  </si>
  <si>
    <t>Anual</t>
  </si>
  <si>
    <t>Marzo-Diciembre</t>
  </si>
  <si>
    <t>Julio</t>
  </si>
  <si>
    <t>Febrero-Abril</t>
  </si>
  <si>
    <t>Enero-Abril</t>
  </si>
  <si>
    <t>Septiembre-Abril</t>
  </si>
  <si>
    <t>Subsolado</t>
  </si>
  <si>
    <t>Rastraje</t>
  </si>
  <si>
    <t>Octubre</t>
  </si>
  <si>
    <t>Plantas</t>
  </si>
  <si>
    <t>Ultrasol Producción</t>
  </si>
  <si>
    <t>FUNGICIDAS</t>
  </si>
  <si>
    <t>Rukon 50 WP</t>
  </si>
  <si>
    <t>Phyton 27</t>
  </si>
  <si>
    <t>Punto 70 WP</t>
  </si>
  <si>
    <t>Vertimec 018 EC</t>
  </si>
  <si>
    <t>Success 48</t>
  </si>
  <si>
    <t>Polietileno bicapa 1,20 x 1000 (mulch)</t>
  </si>
  <si>
    <t>Cintas de riego</t>
  </si>
  <si>
    <t>Otros materiales de riego (planzas y llaves)</t>
  </si>
  <si>
    <t>Ítem</t>
  </si>
  <si>
    <t>Energía eléctrica</t>
  </si>
  <si>
    <t>Bandeja Plástica 6,4 kg (reutilizables)</t>
  </si>
  <si>
    <t>Malla anti helada (2,07 m x 750 m, 17 y 30 grs., uso 2 temporadas, protección contra factores climáticos entre otros)</t>
  </si>
  <si>
    <t>4. Los insumos aplicados (tipo y dosis) son referenciales y deben corresponder al territorio en particular</t>
  </si>
  <si>
    <t>$/ha</t>
  </si>
  <si>
    <t>COSTO TOTAL/ha.</t>
  </si>
  <si>
    <t>(*): Este valor representa el valor mínimo de venta del producto</t>
  </si>
  <si>
    <t>Aplicación de agroquímicos</t>
  </si>
  <si>
    <t>lt</t>
  </si>
  <si>
    <t>Septiembre-Diciembre</t>
  </si>
  <si>
    <t>Septiembre-Octubre</t>
  </si>
  <si>
    <t>Octubre-Marzo</t>
  </si>
  <si>
    <t>Septiembre-Marzo</t>
  </si>
  <si>
    <t>Diciembre-Enero</t>
  </si>
  <si>
    <t>Octubre-Abril</t>
  </si>
  <si>
    <t>Mayo</t>
  </si>
  <si>
    <t>Agosto</t>
  </si>
  <si>
    <t>Febrero</t>
  </si>
  <si>
    <t>Agosto-Septiembre</t>
  </si>
  <si>
    <t>kw</t>
  </si>
  <si>
    <t>Rollos (1000 m)</t>
  </si>
  <si>
    <t>mt</t>
  </si>
  <si>
    <t>unidad</t>
  </si>
  <si>
    <t>Diciembre-Abril</t>
  </si>
  <si>
    <t>Abril</t>
  </si>
  <si>
    <t>PRECIO ESPERADO ($/kg)</t>
  </si>
  <si>
    <t>PLANTAS</t>
  </si>
  <si>
    <t>Armado de cajas</t>
  </si>
  <si>
    <t>Noviembre - Diciembre</t>
  </si>
  <si>
    <t>Septiembre-Octubre-Noviembre-Diciembre-Enero-Febrero-Marzo-Abril-Mayo</t>
  </si>
  <si>
    <t>2.  Precio de Insumos corresponde a  precios  colocados en el predio.</t>
  </si>
  <si>
    <t>5. El costo de la maquinaria incluye costo del operador, combustible y  arriendo de la maquinaria propiamente tal.</t>
  </si>
  <si>
    <t>ESCENARIOS COSTO UNITARIO  ($/kg)</t>
  </si>
  <si>
    <t>Rendimiento (kg/ha)</t>
  </si>
  <si>
    <t>Costo unitario ($/kg) (*)</t>
  </si>
  <si>
    <t>Análisis de suelo (fertilidad)</t>
  </si>
  <si>
    <t>Albión, San Andreas, Monterrey, Camarosa</t>
  </si>
  <si>
    <t>Octubre-Febrero</t>
  </si>
  <si>
    <t>Kelpak (promotor fisiológico)</t>
  </si>
  <si>
    <t>Basfoliar SL</t>
  </si>
  <si>
    <t>Rukan Mix</t>
  </si>
  <si>
    <t>Ultrasol Crecimiento</t>
  </si>
  <si>
    <t>Rukan Calcio</t>
  </si>
  <si>
    <t>Ultrasol Multipropósito</t>
  </si>
  <si>
    <t>Frutaliv</t>
  </si>
  <si>
    <t>Acido fosfórico</t>
  </si>
  <si>
    <t>Kg</t>
  </si>
  <si>
    <t>Azufre Mojable</t>
  </si>
  <si>
    <t>Amistar Top</t>
  </si>
  <si>
    <t>INSECTICIDAS</t>
  </si>
  <si>
    <t>Acaban  050 SC</t>
  </si>
  <si>
    <t>Oct/Feb</t>
  </si>
  <si>
    <t>Noviembre-Enero</t>
  </si>
  <si>
    <t>Lolol</t>
  </si>
  <si>
    <t>Pumanque, Paredones y Lolol</t>
  </si>
  <si>
    <t>Fresco (70%) y agroindustria (30%)</t>
  </si>
  <si>
    <t>JM</t>
  </si>
  <si>
    <t>Aplicación de guano</t>
  </si>
  <si>
    <t>Construcción de camellones plantación, instalacion mulch y cinta riego (tractor)</t>
  </si>
  <si>
    <t>3. Precio esperado por ventas corresponde a precio retirado en el predio del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</si>
</sst>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 * #,##0.0_ ;_ * \-#,##0.0_ ;_ * &quot;-&quot;??_ ;_ @_ "/>
    <numFmt numFmtId="168" formatCode="_-* #,##0.00_-;\-* #,##0.00_-;_-* &quot;-&quot;??_-;_-@_-"/>
    <numFmt numFmtId="169" formatCode="_-* #,##0.00\ _€_-;\-* #,##0.0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2">
    <xf numFmtId="0" fontId="0" fillId="0" borderId="0" applyNumberFormat="0" applyFill="0" applyBorder="0" applyProtection="0"/>
    <xf numFmtId="0" fontId="17" fillId="0" borderId="22"/>
    <xf numFmtId="167" fontId="17" fillId="0" borderId="22" applyFont="0" applyFill="0" applyBorder="0" applyAlignment="0" applyProtection="0"/>
    <xf numFmtId="0" fontId="17" fillId="0" borderId="22"/>
    <xf numFmtId="167" fontId="17" fillId="0" borderId="22" applyFont="0" applyFill="0" applyBorder="0" applyAlignment="0" applyProtection="0"/>
    <xf numFmtId="0" fontId="18" fillId="0" borderId="22" applyNumberFormat="0" applyFill="0" applyBorder="0" applyProtection="0"/>
    <xf numFmtId="43" fontId="18" fillId="0" borderId="22" applyFont="0" applyFill="0" applyBorder="0" applyAlignment="0" applyProtection="0"/>
    <xf numFmtId="169" fontId="17" fillId="0" borderId="22" applyFont="0" applyFill="0" applyBorder="0" applyAlignment="0" applyProtection="0"/>
    <xf numFmtId="0" fontId="1" fillId="0" borderId="22"/>
    <xf numFmtId="168" fontId="17" fillId="0" borderId="22" applyFont="0" applyFill="0" applyBorder="0" applyAlignment="0" applyProtection="0"/>
    <xf numFmtId="167" fontId="17" fillId="0" borderId="22" applyFont="0" applyFill="0" applyBorder="0" applyAlignment="0" applyProtection="0"/>
    <xf numFmtId="41" fontId="19" fillId="0" borderId="0" applyFont="0" applyFill="0" applyBorder="0" applyAlignment="0" applyProtection="0"/>
  </cellStyleXfs>
  <cellXfs count="132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right" vertical="top" wrapText="1"/>
    </xf>
    <xf numFmtId="49" fontId="2" fillId="2" borderId="6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3" fontId="2" fillId="2" borderId="6" xfId="0" applyNumberFormat="1" applyFont="1" applyFill="1" applyBorder="1" applyAlignment="1">
      <alignment horizontal="right" vertical="top" wrapText="1"/>
    </xf>
    <xf numFmtId="14" fontId="2" fillId="2" borderId="6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vertical="top"/>
    </xf>
    <xf numFmtId="0" fontId="4" fillId="3" borderId="15" xfId="0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vertical="top"/>
    </xf>
    <xf numFmtId="49" fontId="6" fillId="3" borderId="15" xfId="0" applyNumberFormat="1" applyFont="1" applyFill="1" applyBorder="1" applyAlignment="1">
      <alignment vertical="top"/>
    </xf>
    <xf numFmtId="0" fontId="6" fillId="3" borderId="15" xfId="0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vertical="top"/>
    </xf>
    <xf numFmtId="0" fontId="6" fillId="3" borderId="19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vertical="top"/>
    </xf>
    <xf numFmtId="3" fontId="6" fillId="3" borderId="19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49" fontId="8" fillId="3" borderId="5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4" fontId="3" fillId="2" borderId="9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/>
    </xf>
    <xf numFmtId="49" fontId="8" fillId="5" borderId="13" xfId="0" applyNumberFormat="1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49" fontId="8" fillId="3" borderId="6" xfId="0" applyNumberFormat="1" applyFont="1" applyFill="1" applyBorder="1" applyAlignment="1">
      <alignment horizontal="center" vertical="top" wrapText="1"/>
    </xf>
    <xf numFmtId="49" fontId="8" fillId="5" borderId="15" xfId="0" applyNumberFormat="1" applyFont="1" applyFill="1" applyBorder="1" applyAlignment="1">
      <alignment vertical="top"/>
    </xf>
    <xf numFmtId="0" fontId="3" fillId="2" borderId="1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9" fontId="8" fillId="3" borderId="15" xfId="0" applyNumberFormat="1" applyFont="1" applyFill="1" applyBorder="1" applyAlignment="1">
      <alignment horizontal="center" vertical="top"/>
    </xf>
    <xf numFmtId="49" fontId="8" fillId="3" borderId="15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/>
    </xf>
    <xf numFmtId="0" fontId="3" fillId="2" borderId="15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vertical="top"/>
    </xf>
    <xf numFmtId="49" fontId="8" fillId="3" borderId="13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vertical="top"/>
    </xf>
    <xf numFmtId="3" fontId="3" fillId="2" borderId="25" xfId="0" applyNumberFormat="1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49" fontId="8" fillId="5" borderId="26" xfId="0" applyNumberFormat="1" applyFont="1" applyFill="1" applyBorder="1" applyAlignment="1">
      <alignment vertical="top"/>
    </xf>
    <xf numFmtId="0" fontId="8" fillId="5" borderId="27" xfId="0" applyFont="1" applyFill="1" applyBorder="1" applyAlignment="1">
      <alignment vertical="top"/>
    </xf>
    <xf numFmtId="165" fontId="8" fillId="5" borderId="28" xfId="0" applyNumberFormat="1" applyFont="1" applyFill="1" applyBorder="1" applyAlignment="1">
      <alignment vertical="top"/>
    </xf>
    <xf numFmtId="49" fontId="8" fillId="3" borderId="29" xfId="0" applyNumberFormat="1" applyFont="1" applyFill="1" applyBorder="1" applyAlignment="1">
      <alignment vertical="top"/>
    </xf>
    <xf numFmtId="0" fontId="8" fillId="3" borderId="15" xfId="0" applyFont="1" applyFill="1" applyBorder="1" applyAlignment="1">
      <alignment vertical="top"/>
    </xf>
    <xf numFmtId="165" fontId="8" fillId="3" borderId="30" xfId="0" applyNumberFormat="1" applyFont="1" applyFill="1" applyBorder="1" applyAlignment="1">
      <alignment vertical="top"/>
    </xf>
    <xf numFmtId="49" fontId="8" fillId="5" borderId="29" xfId="0" applyNumberFormat="1" applyFont="1" applyFill="1" applyBorder="1" applyAlignment="1">
      <alignment vertical="top"/>
    </xf>
    <xf numFmtId="0" fontId="8" fillId="5" borderId="15" xfId="0" applyFont="1" applyFill="1" applyBorder="1" applyAlignment="1">
      <alignment vertical="top"/>
    </xf>
    <xf numFmtId="165" fontId="8" fillId="5" borderId="30" xfId="0" applyNumberFormat="1" applyFont="1" applyFill="1" applyBorder="1" applyAlignment="1">
      <alignment vertical="top"/>
    </xf>
    <xf numFmtId="49" fontId="8" fillId="5" borderId="31" xfId="0" applyNumberFormat="1" applyFont="1" applyFill="1" applyBorder="1" applyAlignment="1">
      <alignment vertical="top"/>
    </xf>
    <xf numFmtId="0" fontId="10" fillId="5" borderId="32" xfId="0" applyFont="1" applyFill="1" applyBorder="1" applyAlignment="1">
      <alignment vertical="top"/>
    </xf>
    <xf numFmtId="165" fontId="8" fillId="6" borderId="33" xfId="0" applyNumberFormat="1" applyFont="1" applyFill="1" applyBorder="1" applyAlignment="1">
      <alignment vertical="top"/>
    </xf>
    <xf numFmtId="49" fontId="7" fillId="2" borderId="22" xfId="0" applyNumberFormat="1" applyFont="1" applyFill="1" applyBorder="1" applyAlignment="1">
      <alignment vertical="top"/>
    </xf>
    <xf numFmtId="0" fontId="10" fillId="2" borderId="22" xfId="0" applyFont="1" applyFill="1" applyBorder="1" applyAlignment="1">
      <alignment vertical="top"/>
    </xf>
    <xf numFmtId="165" fontId="8" fillId="2" borderId="22" xfId="0" applyNumberFormat="1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49" fontId="12" fillId="2" borderId="44" xfId="0" applyNumberFormat="1" applyFont="1" applyFill="1" applyBorder="1" applyAlignment="1">
      <alignment vertical="top"/>
    </xf>
    <xf numFmtId="0" fontId="14" fillId="2" borderId="45" xfId="0" applyFont="1" applyFill="1" applyBorder="1" applyAlignment="1">
      <alignment vertical="top"/>
    </xf>
    <xf numFmtId="0" fontId="14" fillId="2" borderId="46" xfId="0" applyFont="1" applyFill="1" applyBorder="1" applyAlignment="1">
      <alignment vertical="top"/>
    </xf>
    <xf numFmtId="49" fontId="14" fillId="2" borderId="47" xfId="0" applyNumberFormat="1" applyFont="1" applyFill="1" applyBorder="1" applyAlignment="1">
      <alignment vertical="top"/>
    </xf>
    <xf numFmtId="0" fontId="14" fillId="2" borderId="22" xfId="0" applyFont="1" applyFill="1" applyBorder="1" applyAlignment="1">
      <alignment vertical="top"/>
    </xf>
    <xf numFmtId="0" fontId="14" fillId="2" borderId="48" xfId="0" applyFont="1" applyFill="1" applyBorder="1" applyAlignment="1">
      <alignment vertical="top"/>
    </xf>
    <xf numFmtId="0" fontId="14" fillId="9" borderId="43" xfId="0" applyFont="1" applyFill="1" applyBorder="1" applyAlignment="1">
      <alignment vertical="top"/>
    </xf>
    <xf numFmtId="0" fontId="14" fillId="7" borderId="22" xfId="0" applyFont="1" applyFill="1" applyBorder="1" applyAlignment="1">
      <alignment vertical="top"/>
    </xf>
    <xf numFmtId="49" fontId="12" fillId="8" borderId="34" xfId="0" applyNumberFormat="1" applyFont="1" applyFill="1" applyBorder="1" applyAlignment="1">
      <alignment vertical="top"/>
    </xf>
    <xf numFmtId="49" fontId="12" fillId="8" borderId="23" xfId="0" applyNumberFormat="1" applyFont="1" applyFill="1" applyBorder="1" applyAlignment="1">
      <alignment vertical="top"/>
    </xf>
    <xf numFmtId="49" fontId="14" fillId="8" borderId="35" xfId="0" applyNumberFormat="1" applyFont="1" applyFill="1" applyBorder="1" applyAlignment="1">
      <alignment vertical="top"/>
    </xf>
    <xf numFmtId="49" fontId="12" fillId="2" borderId="36" xfId="0" applyNumberFormat="1" applyFont="1" applyFill="1" applyBorder="1" applyAlignment="1">
      <alignment vertical="top"/>
    </xf>
    <xf numFmtId="3" fontId="12" fillId="2" borderId="6" xfId="0" applyNumberFormat="1" applyFont="1" applyFill="1" applyBorder="1" applyAlignment="1">
      <alignment vertical="top"/>
    </xf>
    <xf numFmtId="9" fontId="14" fillId="2" borderId="37" xfId="0" applyNumberFormat="1" applyFont="1" applyFill="1" applyBorder="1" applyAlignment="1">
      <alignment vertical="top"/>
    </xf>
    <xf numFmtId="0" fontId="12" fillId="2" borderId="6" xfId="0" applyNumberFormat="1" applyFont="1" applyFill="1" applyBorder="1" applyAlignment="1">
      <alignment vertical="top"/>
    </xf>
    <xf numFmtId="166" fontId="12" fillId="2" borderId="6" xfId="0" applyNumberFormat="1" applyFont="1" applyFill="1" applyBorder="1" applyAlignment="1">
      <alignment vertical="top"/>
    </xf>
    <xf numFmtId="0" fontId="10" fillId="7" borderId="22" xfId="0" applyFont="1" applyFill="1" applyBorder="1" applyAlignment="1">
      <alignment vertical="top"/>
    </xf>
    <xf numFmtId="49" fontId="12" fillId="8" borderId="38" xfId="0" applyNumberFormat="1" applyFont="1" applyFill="1" applyBorder="1" applyAlignment="1">
      <alignment vertical="top"/>
    </xf>
    <xf numFmtId="166" fontId="12" fillId="8" borderId="39" xfId="0" applyNumberFormat="1" applyFont="1" applyFill="1" applyBorder="1" applyAlignment="1">
      <alignment vertical="top"/>
    </xf>
    <xf numFmtId="9" fontId="12" fillId="8" borderId="40" xfId="0" applyNumberFormat="1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10" fillId="9" borderId="21" xfId="0" applyFont="1" applyFill="1" applyBorder="1" applyAlignment="1">
      <alignment vertical="top"/>
    </xf>
    <xf numFmtId="49" fontId="15" fillId="9" borderId="22" xfId="0" applyNumberFormat="1" applyFont="1" applyFill="1" applyBorder="1" applyAlignment="1">
      <alignment vertical="top"/>
    </xf>
    <xf numFmtId="0" fontId="10" fillId="9" borderId="22" xfId="0" applyFont="1" applyFill="1" applyBorder="1" applyAlignment="1">
      <alignment vertical="top"/>
    </xf>
    <xf numFmtId="0" fontId="10" fillId="9" borderId="49" xfId="0" applyFont="1" applyFill="1" applyBorder="1" applyAlignment="1">
      <alignment vertical="top"/>
    </xf>
    <xf numFmtId="0" fontId="10" fillId="7" borderId="21" xfId="0" applyFont="1" applyFill="1" applyBorder="1" applyAlignment="1">
      <alignment vertical="top"/>
    </xf>
    <xf numFmtId="49" fontId="12" fillId="8" borderId="50" xfId="0" applyNumberFormat="1" applyFont="1" applyFill="1" applyBorder="1" applyAlignment="1">
      <alignment vertical="top"/>
    </xf>
    <xf numFmtId="0" fontId="12" fillId="7" borderId="22" xfId="0" applyFont="1" applyFill="1" applyBorder="1" applyAlignment="1">
      <alignment vertical="top"/>
    </xf>
    <xf numFmtId="165" fontId="16" fillId="2" borderId="22" xfId="0" applyNumberFormat="1" applyFont="1" applyFill="1" applyBorder="1" applyAlignment="1">
      <alignment vertical="top"/>
    </xf>
    <xf numFmtId="166" fontId="12" fillId="8" borderId="40" xfId="0" applyNumberFormat="1" applyFont="1" applyFill="1" applyBorder="1" applyAlignment="1">
      <alignment vertical="top"/>
    </xf>
    <xf numFmtId="49" fontId="14" fillId="2" borderId="22" xfId="0" applyNumberFormat="1" applyFont="1" applyFill="1" applyBorder="1" applyAlignment="1">
      <alignment vertical="top"/>
    </xf>
    <xf numFmtId="49" fontId="6" fillId="3" borderId="53" xfId="0" applyNumberFormat="1" applyFont="1" applyFill="1" applyBorder="1" applyAlignment="1">
      <alignment vertical="top"/>
    </xf>
    <xf numFmtId="0" fontId="6" fillId="3" borderId="53" xfId="0" applyFont="1" applyFill="1" applyBorder="1" applyAlignment="1">
      <alignment horizontal="center" vertical="top"/>
    </xf>
    <xf numFmtId="49" fontId="2" fillId="10" borderId="6" xfId="0" applyNumberFormat="1" applyFont="1" applyFill="1" applyBorder="1" applyAlignment="1">
      <alignment vertical="top" wrapText="1"/>
    </xf>
    <xf numFmtId="49" fontId="14" fillId="10" borderId="47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49" fontId="2" fillId="10" borderId="6" xfId="0" applyNumberFormat="1" applyFont="1" applyFill="1" applyBorder="1" applyAlignment="1">
      <alignment horizontal="center" vertical="top" wrapText="1"/>
    </xf>
    <xf numFmtId="3" fontId="4" fillId="3" borderId="6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3" fontId="3" fillId="2" borderId="12" xfId="0" applyNumberFormat="1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3" fontId="3" fillId="2" borderId="18" xfId="0" applyNumberFormat="1" applyFont="1" applyFill="1" applyBorder="1" applyAlignment="1">
      <alignment horizontal="center" vertical="top"/>
    </xf>
    <xf numFmtId="3" fontId="4" fillId="3" borderId="15" xfId="0" applyNumberFormat="1" applyFont="1" applyFill="1" applyBorder="1" applyAlignment="1">
      <alignment horizontal="center" vertical="top"/>
    </xf>
    <xf numFmtId="3" fontId="6" fillId="3" borderId="53" xfId="0" applyNumberFormat="1" applyFont="1" applyFill="1" applyBorder="1" applyAlignment="1">
      <alignment horizontal="center" vertical="top"/>
    </xf>
    <xf numFmtId="49" fontId="15" fillId="9" borderId="41" xfId="0" applyNumberFormat="1" applyFont="1" applyFill="1" applyBorder="1" applyAlignment="1">
      <alignment vertical="top"/>
    </xf>
    <xf numFmtId="0" fontId="12" fillId="9" borderId="42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9" fontId="9" fillId="3" borderId="6" xfId="0" applyNumberFormat="1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41" fontId="2" fillId="2" borderId="6" xfId="11" applyFont="1" applyFill="1" applyBorder="1" applyAlignment="1">
      <alignment horizontal="right" vertical="top" wrapText="1"/>
    </xf>
    <xf numFmtId="41" fontId="12" fillId="8" borderId="51" xfId="11" applyFont="1" applyFill="1" applyBorder="1" applyAlignment="1">
      <alignment vertical="top"/>
    </xf>
    <xf numFmtId="41" fontId="12" fillId="8" borderId="52" xfId="11" applyFont="1" applyFill="1" applyBorder="1" applyAlignment="1">
      <alignment vertical="top"/>
    </xf>
  </cellXfs>
  <cellStyles count="12">
    <cellStyle name="Millares [0]" xfId="11" builtinId="6"/>
    <cellStyle name="Millares 2" xfId="4"/>
    <cellStyle name="Millares 3" xfId="7"/>
    <cellStyle name="Millares 4" xfId="10"/>
    <cellStyle name="Millares 5" xfId="6"/>
    <cellStyle name="Millares 6" xfId="2"/>
    <cellStyle name="Millares 6 2" xfId="9"/>
    <cellStyle name="Normal" xfId="0" builtinId="0"/>
    <cellStyle name="Normal 2" xfId="5"/>
    <cellStyle name="Normal 2 3" xfId="3"/>
    <cellStyle name="Normal 4" xfId="8"/>
    <cellStyle name="Normal 6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548698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14"/>
  <sheetViews>
    <sheetView showGridLines="0" tabSelected="1" topLeftCell="A4" zoomScale="140" zoomScaleNormal="140" zoomScaleSheetLayoutView="80" workbookViewId="0">
      <selection activeCell="C112" sqref="C112:E112"/>
    </sheetView>
  </sheetViews>
  <sheetFormatPr baseColWidth="10" defaultColWidth="10.85546875" defaultRowHeight="11.25" customHeight="1"/>
  <cols>
    <col min="1" max="1" width="4.42578125" style="23" customWidth="1"/>
    <col min="2" max="2" width="21.140625" style="23" customWidth="1"/>
    <col min="3" max="3" width="19.42578125" style="23" customWidth="1"/>
    <col min="4" max="4" width="9.42578125" style="23" customWidth="1"/>
    <col min="5" max="5" width="14.42578125" style="23" customWidth="1"/>
    <col min="6" max="6" width="11" style="23" customWidth="1"/>
    <col min="7" max="7" width="20.85546875" style="23" customWidth="1"/>
    <col min="8" max="243" width="10.85546875" style="23" customWidth="1"/>
    <col min="244" max="16384" width="10.85546875" style="24"/>
  </cols>
  <sheetData>
    <row r="1" spans="1:7" ht="15" customHeight="1">
      <c r="A1" s="22"/>
      <c r="B1" s="22"/>
      <c r="C1" s="22"/>
      <c r="D1" s="22"/>
      <c r="E1" s="22"/>
      <c r="F1" s="22"/>
      <c r="G1" s="22"/>
    </row>
    <row r="2" spans="1:7" ht="15" customHeight="1">
      <c r="A2" s="22"/>
      <c r="B2" s="22"/>
      <c r="C2" s="22"/>
      <c r="D2" s="22"/>
      <c r="E2" s="22"/>
      <c r="F2" s="22"/>
      <c r="G2" s="22"/>
    </row>
    <row r="3" spans="1:7" ht="15" customHeight="1">
      <c r="A3" s="22"/>
      <c r="B3" s="22"/>
      <c r="C3" s="22"/>
      <c r="D3" s="22"/>
      <c r="E3" s="22"/>
      <c r="F3" s="22"/>
      <c r="G3" s="22"/>
    </row>
    <row r="4" spans="1:7" ht="15" customHeight="1">
      <c r="A4" s="22"/>
      <c r="B4" s="22"/>
      <c r="C4" s="22"/>
      <c r="D4" s="22"/>
      <c r="E4" s="22"/>
      <c r="F4" s="22"/>
      <c r="G4" s="22"/>
    </row>
    <row r="5" spans="1:7" ht="15" customHeight="1">
      <c r="A5" s="22"/>
      <c r="B5" s="22"/>
      <c r="C5" s="22"/>
      <c r="D5" s="22"/>
      <c r="E5" s="22"/>
      <c r="F5" s="22"/>
      <c r="G5" s="22"/>
    </row>
    <row r="6" spans="1:7" ht="15" customHeight="1">
      <c r="A6" s="22"/>
      <c r="B6" s="22"/>
      <c r="C6" s="22"/>
      <c r="D6" s="22"/>
      <c r="E6" s="22"/>
      <c r="F6" s="22"/>
      <c r="G6" s="22"/>
    </row>
    <row r="7" spans="1:7" ht="15" customHeight="1">
      <c r="A7" s="22"/>
      <c r="B7" s="22"/>
      <c r="C7" s="22"/>
      <c r="D7" s="22"/>
      <c r="E7" s="22"/>
      <c r="F7" s="22"/>
      <c r="G7" s="22"/>
    </row>
    <row r="8" spans="1:7" ht="15" customHeight="1">
      <c r="A8" s="22"/>
      <c r="B8" s="25"/>
      <c r="C8" s="26"/>
      <c r="D8" s="22"/>
      <c r="E8" s="26"/>
      <c r="F8" s="26"/>
      <c r="G8" s="26"/>
    </row>
    <row r="9" spans="1:7" ht="12" customHeight="1">
      <c r="A9" s="27"/>
      <c r="B9" s="28" t="s">
        <v>0</v>
      </c>
      <c r="C9" s="5" t="s">
        <v>52</v>
      </c>
      <c r="D9" s="3"/>
      <c r="E9" s="123" t="s">
        <v>53</v>
      </c>
      <c r="F9" s="124"/>
      <c r="G9" s="129">
        <v>50000</v>
      </c>
    </row>
    <row r="10" spans="1:7" ht="25.5">
      <c r="A10" s="27"/>
      <c r="B10" s="1" t="s">
        <v>1</v>
      </c>
      <c r="C10" s="5" t="s">
        <v>129</v>
      </c>
      <c r="D10" s="3"/>
      <c r="E10" s="121" t="s">
        <v>2</v>
      </c>
      <c r="F10" s="122"/>
      <c r="G10" s="5" t="s">
        <v>130</v>
      </c>
    </row>
    <row r="11" spans="1:7" ht="16.5">
      <c r="A11" s="27"/>
      <c r="B11" s="1" t="s">
        <v>3</v>
      </c>
      <c r="C11" s="4" t="s">
        <v>4</v>
      </c>
      <c r="D11" s="3"/>
      <c r="E11" s="121" t="s">
        <v>118</v>
      </c>
      <c r="F11" s="122"/>
      <c r="G11" s="107">
        <v>600</v>
      </c>
    </row>
    <row r="12" spans="1:7" ht="16.5">
      <c r="A12" s="27"/>
      <c r="B12" s="1" t="s">
        <v>5</v>
      </c>
      <c r="C12" s="5" t="s">
        <v>6</v>
      </c>
      <c r="D12" s="3"/>
      <c r="E12" s="6" t="s">
        <v>7</v>
      </c>
      <c r="F12" s="7"/>
      <c r="G12" s="8">
        <f>G9*G11</f>
        <v>30000000</v>
      </c>
    </row>
    <row r="13" spans="1:7" ht="16.5">
      <c r="A13" s="27"/>
      <c r="B13" s="1" t="s">
        <v>8</v>
      </c>
      <c r="C13" s="4" t="s">
        <v>146</v>
      </c>
      <c r="D13" s="3"/>
      <c r="E13" s="121" t="s">
        <v>9</v>
      </c>
      <c r="F13" s="122"/>
      <c r="G13" s="108" t="s">
        <v>148</v>
      </c>
    </row>
    <row r="14" spans="1:7" ht="16.5">
      <c r="A14" s="27"/>
      <c r="B14" s="1" t="s">
        <v>10</v>
      </c>
      <c r="C14" s="4" t="s">
        <v>147</v>
      </c>
      <c r="D14" s="3"/>
      <c r="E14" s="121" t="s">
        <v>11</v>
      </c>
      <c r="F14" s="122"/>
      <c r="G14" s="4" t="s">
        <v>55</v>
      </c>
    </row>
    <row r="15" spans="1:7" ht="25.5" customHeight="1">
      <c r="A15" s="27"/>
      <c r="B15" s="1" t="s">
        <v>12</v>
      </c>
      <c r="C15" s="9">
        <v>44228</v>
      </c>
      <c r="D15" s="3"/>
      <c r="E15" s="125" t="s">
        <v>13</v>
      </c>
      <c r="F15" s="126"/>
      <c r="G15" s="5" t="s">
        <v>54</v>
      </c>
    </row>
    <row r="16" spans="1:7" ht="12" customHeight="1">
      <c r="A16" s="22"/>
      <c r="B16" s="29"/>
      <c r="C16" s="30"/>
      <c r="D16" s="31"/>
      <c r="E16" s="32"/>
      <c r="F16" s="32"/>
      <c r="G16" s="33"/>
    </row>
    <row r="17" spans="1:7" ht="12" customHeight="1">
      <c r="A17" s="34"/>
      <c r="B17" s="127" t="s">
        <v>14</v>
      </c>
      <c r="C17" s="128"/>
      <c r="D17" s="128"/>
      <c r="E17" s="128"/>
      <c r="F17" s="128"/>
      <c r="G17" s="128"/>
    </row>
    <row r="18" spans="1:7" ht="12" customHeight="1">
      <c r="A18" s="22"/>
      <c r="B18" s="35"/>
      <c r="C18" s="36"/>
      <c r="D18" s="36"/>
      <c r="E18" s="36"/>
      <c r="F18" s="37"/>
      <c r="G18" s="37"/>
    </row>
    <row r="19" spans="1:7" ht="12" customHeight="1">
      <c r="A19" s="27"/>
      <c r="B19" s="38" t="s">
        <v>15</v>
      </c>
      <c r="C19" s="39"/>
      <c r="D19" s="31"/>
      <c r="E19" s="31"/>
      <c r="F19" s="31"/>
      <c r="G19" s="31"/>
    </row>
    <row r="20" spans="1:7" ht="24" customHeight="1">
      <c r="A20" s="34"/>
      <c r="B20" s="40" t="s">
        <v>16</v>
      </c>
      <c r="C20" s="40" t="s">
        <v>17</v>
      </c>
      <c r="D20" s="40" t="s">
        <v>18</v>
      </c>
      <c r="E20" s="40" t="s">
        <v>19</v>
      </c>
      <c r="F20" s="40" t="s">
        <v>20</v>
      </c>
      <c r="G20" s="40" t="s">
        <v>21</v>
      </c>
    </row>
    <row r="21" spans="1:7" ht="12.75" customHeight="1">
      <c r="A21" s="34"/>
      <c r="B21" s="10" t="s">
        <v>58</v>
      </c>
      <c r="C21" s="2" t="s">
        <v>22</v>
      </c>
      <c r="D21" s="109">
        <v>28</v>
      </c>
      <c r="E21" s="2" t="s">
        <v>59</v>
      </c>
      <c r="F21" s="110">
        <v>20000</v>
      </c>
      <c r="G21" s="110">
        <f>(D21*F21)</f>
        <v>560000</v>
      </c>
    </row>
    <row r="22" spans="1:7" ht="12.75" customHeight="1">
      <c r="A22" s="34"/>
      <c r="B22" s="10" t="s">
        <v>60</v>
      </c>
      <c r="C22" s="2" t="s">
        <v>22</v>
      </c>
      <c r="D22" s="109">
        <v>10</v>
      </c>
      <c r="E22" s="2" t="s">
        <v>69</v>
      </c>
      <c r="F22" s="110">
        <v>20000</v>
      </c>
      <c r="G22" s="110">
        <f t="shared" ref="G22:G33" si="0">(D22*F22)</f>
        <v>200000</v>
      </c>
    </row>
    <row r="23" spans="1:7" ht="12.75" customHeight="1">
      <c r="A23" s="34"/>
      <c r="B23" s="10" t="s">
        <v>61</v>
      </c>
      <c r="C23" s="2" t="s">
        <v>22</v>
      </c>
      <c r="D23" s="109">
        <v>33</v>
      </c>
      <c r="E23" s="2" t="s">
        <v>69</v>
      </c>
      <c r="F23" s="110">
        <v>20000</v>
      </c>
      <c r="G23" s="110">
        <f t="shared" si="0"/>
        <v>660000</v>
      </c>
    </row>
    <row r="24" spans="1:7" ht="12.75" customHeight="1">
      <c r="A24" s="34"/>
      <c r="B24" s="10" t="s">
        <v>70</v>
      </c>
      <c r="C24" s="2" t="s">
        <v>22</v>
      </c>
      <c r="D24" s="109">
        <v>4</v>
      </c>
      <c r="E24" s="2" t="s">
        <v>71</v>
      </c>
      <c r="F24" s="110">
        <v>20000</v>
      </c>
      <c r="G24" s="110">
        <f t="shared" si="0"/>
        <v>80000</v>
      </c>
    </row>
    <row r="25" spans="1:7" ht="12.75" customHeight="1">
      <c r="A25" s="34"/>
      <c r="B25" s="10" t="s">
        <v>62</v>
      </c>
      <c r="C25" s="2" t="s">
        <v>22</v>
      </c>
      <c r="D25" s="109">
        <v>65</v>
      </c>
      <c r="E25" s="2" t="s">
        <v>71</v>
      </c>
      <c r="F25" s="110">
        <v>20000</v>
      </c>
      <c r="G25" s="110">
        <f t="shared" si="0"/>
        <v>1300000</v>
      </c>
    </row>
    <row r="26" spans="1:7" ht="12.75" customHeight="1">
      <c r="A26" s="34"/>
      <c r="B26" s="10" t="s">
        <v>63</v>
      </c>
      <c r="C26" s="2" t="s">
        <v>22</v>
      </c>
      <c r="D26" s="109">
        <v>12</v>
      </c>
      <c r="E26" s="2" t="s">
        <v>72</v>
      </c>
      <c r="F26" s="110">
        <v>20000</v>
      </c>
      <c r="G26" s="110">
        <f t="shared" si="0"/>
        <v>240000</v>
      </c>
    </row>
    <row r="27" spans="1:7" ht="12.75" customHeight="1">
      <c r="A27" s="34"/>
      <c r="B27" s="10" t="s">
        <v>64</v>
      </c>
      <c r="C27" s="2" t="s">
        <v>22</v>
      </c>
      <c r="D27" s="109">
        <v>10</v>
      </c>
      <c r="E27" s="2" t="s">
        <v>73</v>
      </c>
      <c r="F27" s="110">
        <v>20000</v>
      </c>
      <c r="G27" s="110">
        <f t="shared" si="0"/>
        <v>200000</v>
      </c>
    </row>
    <row r="28" spans="1:7" ht="12.75" customHeight="1">
      <c r="A28" s="34"/>
      <c r="B28" s="10" t="s">
        <v>65</v>
      </c>
      <c r="C28" s="2" t="s">
        <v>22</v>
      </c>
      <c r="D28" s="109">
        <v>20</v>
      </c>
      <c r="E28" s="2" t="s">
        <v>74</v>
      </c>
      <c r="F28" s="110">
        <v>20000</v>
      </c>
      <c r="G28" s="110">
        <f t="shared" si="0"/>
        <v>400000</v>
      </c>
    </row>
    <row r="29" spans="1:7" ht="12.75" customHeight="1">
      <c r="A29" s="34"/>
      <c r="B29" s="10" t="s">
        <v>66</v>
      </c>
      <c r="C29" s="2" t="s">
        <v>22</v>
      </c>
      <c r="D29" s="109">
        <v>10</v>
      </c>
      <c r="E29" s="2" t="s">
        <v>75</v>
      </c>
      <c r="F29" s="110">
        <v>20000</v>
      </c>
      <c r="G29" s="110">
        <f t="shared" si="0"/>
        <v>200000</v>
      </c>
    </row>
    <row r="30" spans="1:7" ht="51" customHeight="1">
      <c r="A30" s="34"/>
      <c r="B30" s="10" t="s">
        <v>100</v>
      </c>
      <c r="C30" s="2" t="s">
        <v>22</v>
      </c>
      <c r="D30" s="109">
        <v>40</v>
      </c>
      <c r="E30" s="111" t="s">
        <v>122</v>
      </c>
      <c r="F30" s="110">
        <v>20000</v>
      </c>
      <c r="G30" s="110">
        <f t="shared" si="0"/>
        <v>800000</v>
      </c>
    </row>
    <row r="31" spans="1:7" ht="12.75" customHeight="1">
      <c r="A31" s="34"/>
      <c r="B31" s="10" t="s">
        <v>67</v>
      </c>
      <c r="C31" s="2" t="s">
        <v>22</v>
      </c>
      <c r="D31" s="109">
        <v>48</v>
      </c>
      <c r="E31" s="2" t="s">
        <v>76</v>
      </c>
      <c r="F31" s="110">
        <v>20000</v>
      </c>
      <c r="G31" s="110">
        <f t="shared" si="0"/>
        <v>960000</v>
      </c>
    </row>
    <row r="32" spans="1:7" ht="12.75" customHeight="1">
      <c r="A32" s="34"/>
      <c r="B32" s="10" t="s">
        <v>68</v>
      </c>
      <c r="C32" s="2" t="s">
        <v>22</v>
      </c>
      <c r="D32" s="109">
        <v>185</v>
      </c>
      <c r="E32" s="2" t="s">
        <v>77</v>
      </c>
      <c r="F32" s="110">
        <v>20000</v>
      </c>
      <c r="G32" s="110">
        <f t="shared" si="0"/>
        <v>3700000</v>
      </c>
    </row>
    <row r="33" spans="1:7" ht="12.75" customHeight="1">
      <c r="A33" s="34"/>
      <c r="B33" s="104" t="s">
        <v>120</v>
      </c>
      <c r="C33" s="2" t="s">
        <v>22</v>
      </c>
      <c r="D33" s="109">
        <v>70</v>
      </c>
      <c r="E33" s="2" t="s">
        <v>77</v>
      </c>
      <c r="F33" s="110">
        <v>20000</v>
      </c>
      <c r="G33" s="110">
        <f t="shared" si="0"/>
        <v>1400000</v>
      </c>
    </row>
    <row r="34" spans="1:7" ht="12.75" customHeight="1">
      <c r="A34" s="34"/>
      <c r="B34" s="11" t="s">
        <v>23</v>
      </c>
      <c r="C34" s="12"/>
      <c r="D34" s="12"/>
      <c r="E34" s="12"/>
      <c r="F34" s="12"/>
      <c r="G34" s="112">
        <f>SUM(G21:G33)</f>
        <v>10700000</v>
      </c>
    </row>
    <row r="35" spans="1:7" ht="12" customHeight="1">
      <c r="A35" s="22"/>
      <c r="B35" s="35"/>
      <c r="C35" s="113"/>
      <c r="D35" s="113"/>
      <c r="E35" s="113"/>
      <c r="F35" s="114"/>
      <c r="G35" s="114"/>
    </row>
    <row r="36" spans="1:7" ht="12" customHeight="1">
      <c r="A36" s="27"/>
      <c r="B36" s="41" t="s">
        <v>24</v>
      </c>
      <c r="C36" s="42"/>
      <c r="D36" s="43"/>
      <c r="E36" s="43"/>
      <c r="F36" s="43"/>
      <c r="G36" s="43"/>
    </row>
    <row r="37" spans="1:7" ht="24" customHeight="1">
      <c r="A37" s="27"/>
      <c r="B37" s="44" t="s">
        <v>16</v>
      </c>
      <c r="C37" s="45" t="s">
        <v>17</v>
      </c>
      <c r="D37" s="45" t="s">
        <v>18</v>
      </c>
      <c r="E37" s="44" t="s">
        <v>19</v>
      </c>
      <c r="F37" s="45" t="s">
        <v>20</v>
      </c>
      <c r="G37" s="44" t="s">
        <v>21</v>
      </c>
    </row>
    <row r="38" spans="1:7" ht="12" customHeight="1">
      <c r="A38" s="27"/>
      <c r="B38" s="46"/>
      <c r="C38" s="47" t="s">
        <v>51</v>
      </c>
      <c r="D38" s="47"/>
      <c r="E38" s="47"/>
      <c r="F38" s="47"/>
      <c r="G38" s="47"/>
    </row>
    <row r="39" spans="1:7" ht="12" customHeight="1">
      <c r="A39" s="27"/>
      <c r="B39" s="16" t="s">
        <v>25</v>
      </c>
      <c r="C39" s="17"/>
      <c r="D39" s="17"/>
      <c r="E39" s="17"/>
      <c r="F39" s="17"/>
      <c r="G39" s="17"/>
    </row>
    <row r="40" spans="1:7" ht="12" customHeight="1">
      <c r="A40" s="22"/>
      <c r="B40" s="48"/>
      <c r="C40" s="115"/>
      <c r="D40" s="115"/>
      <c r="E40" s="115"/>
      <c r="F40" s="116"/>
      <c r="G40" s="116"/>
    </row>
    <row r="41" spans="1:7" ht="12" customHeight="1">
      <c r="A41" s="27"/>
      <c r="B41" s="41" t="s">
        <v>26</v>
      </c>
      <c r="C41" s="42"/>
      <c r="D41" s="43"/>
      <c r="E41" s="43"/>
      <c r="F41" s="43"/>
      <c r="G41" s="43"/>
    </row>
    <row r="42" spans="1:7" ht="24" customHeight="1">
      <c r="A42" s="27"/>
      <c r="B42" s="49" t="s">
        <v>16</v>
      </c>
      <c r="C42" s="49" t="s">
        <v>17</v>
      </c>
      <c r="D42" s="49" t="s">
        <v>18</v>
      </c>
      <c r="E42" s="49" t="s">
        <v>19</v>
      </c>
      <c r="F42" s="50" t="s">
        <v>20</v>
      </c>
      <c r="G42" s="49" t="s">
        <v>21</v>
      </c>
    </row>
    <row r="43" spans="1:7" ht="12.75" customHeight="1">
      <c r="A43" s="34"/>
      <c r="B43" s="106" t="s">
        <v>78</v>
      </c>
      <c r="C43" s="2" t="s">
        <v>149</v>
      </c>
      <c r="D43" s="2">
        <v>0.3</v>
      </c>
      <c r="E43" s="2" t="s">
        <v>80</v>
      </c>
      <c r="F43" s="2">
        <v>250000</v>
      </c>
      <c r="G43" s="2">
        <v>75000</v>
      </c>
    </row>
    <row r="44" spans="1:7" ht="12.75" customHeight="1">
      <c r="A44" s="34"/>
      <c r="B44" s="106" t="s">
        <v>79</v>
      </c>
      <c r="C44" s="2" t="s">
        <v>149</v>
      </c>
      <c r="D44" s="2">
        <v>0.5</v>
      </c>
      <c r="E44" s="2" t="s">
        <v>80</v>
      </c>
      <c r="F44" s="2">
        <v>150000</v>
      </c>
      <c r="G44" s="2">
        <v>75000</v>
      </c>
    </row>
    <row r="45" spans="1:7" ht="12.75" customHeight="1">
      <c r="A45" s="34"/>
      <c r="B45" s="106" t="s">
        <v>150</v>
      </c>
      <c r="C45" s="2" t="s">
        <v>149</v>
      </c>
      <c r="D45" s="2">
        <v>0.3</v>
      </c>
      <c r="E45" s="2" t="s">
        <v>80</v>
      </c>
      <c r="F45" s="2">
        <v>150000</v>
      </c>
      <c r="G45" s="2">
        <v>45000</v>
      </c>
    </row>
    <row r="46" spans="1:7" ht="12.75" customHeight="1">
      <c r="A46" s="34"/>
      <c r="B46" s="106" t="s">
        <v>151</v>
      </c>
      <c r="C46" s="2" t="s">
        <v>149</v>
      </c>
      <c r="D46" s="2">
        <v>0.5</v>
      </c>
      <c r="E46" s="2" t="s">
        <v>59</v>
      </c>
      <c r="F46" s="2">
        <v>150000</v>
      </c>
      <c r="G46" s="2">
        <v>75000</v>
      </c>
    </row>
    <row r="47" spans="1:7" ht="12.75" customHeight="1">
      <c r="A47" s="27"/>
      <c r="B47" s="13" t="s">
        <v>27</v>
      </c>
      <c r="C47" s="14"/>
      <c r="D47" s="14"/>
      <c r="E47" s="14"/>
      <c r="F47" s="14"/>
      <c r="G47" s="117">
        <f>SUM(G43:G46)</f>
        <v>270000</v>
      </c>
    </row>
    <row r="48" spans="1:7" ht="12" customHeight="1">
      <c r="A48" s="22"/>
      <c r="B48" s="48"/>
      <c r="C48" s="115"/>
      <c r="D48" s="115"/>
      <c r="E48" s="115"/>
      <c r="F48" s="116"/>
      <c r="G48" s="116"/>
    </row>
    <row r="49" spans="1:7" ht="12" customHeight="1">
      <c r="A49" s="27"/>
      <c r="B49" s="41" t="s">
        <v>28</v>
      </c>
      <c r="C49" s="42"/>
      <c r="D49" s="43"/>
      <c r="E49" s="43"/>
      <c r="F49" s="43"/>
      <c r="G49" s="43"/>
    </row>
    <row r="50" spans="1:7" ht="24" customHeight="1">
      <c r="A50" s="27"/>
      <c r="B50" s="50" t="s">
        <v>29</v>
      </c>
      <c r="C50" s="50" t="s">
        <v>30</v>
      </c>
      <c r="D50" s="50" t="s">
        <v>31</v>
      </c>
      <c r="E50" s="50" t="s">
        <v>19</v>
      </c>
      <c r="F50" s="50" t="s">
        <v>20</v>
      </c>
      <c r="G50" s="50" t="s">
        <v>21</v>
      </c>
    </row>
    <row r="51" spans="1:7" ht="12.75" customHeight="1">
      <c r="A51" s="34"/>
      <c r="B51" s="106" t="s">
        <v>119</v>
      </c>
      <c r="C51" s="2"/>
      <c r="D51" s="2"/>
      <c r="E51" s="2"/>
      <c r="F51" s="2"/>
      <c r="G51" s="2"/>
    </row>
    <row r="52" spans="1:7" ht="12.75" customHeight="1">
      <c r="A52" s="34"/>
      <c r="B52" s="106" t="s">
        <v>81</v>
      </c>
      <c r="C52" s="2" t="s">
        <v>17</v>
      </c>
      <c r="D52" s="2">
        <v>50000</v>
      </c>
      <c r="E52" s="2" t="s">
        <v>71</v>
      </c>
      <c r="F52" s="2">
        <v>85</v>
      </c>
      <c r="G52" s="2">
        <f>(D52*F52)</f>
        <v>4250000</v>
      </c>
    </row>
    <row r="53" spans="1:7" ht="12.75" customHeight="1">
      <c r="A53" s="34"/>
      <c r="B53" s="106" t="s">
        <v>32</v>
      </c>
      <c r="C53" s="2"/>
      <c r="D53" s="2"/>
      <c r="E53" s="2"/>
      <c r="F53" s="2"/>
      <c r="G53" s="2"/>
    </row>
    <row r="54" spans="1:7" ht="12.75" customHeight="1">
      <c r="A54" s="34"/>
      <c r="B54" s="106" t="s">
        <v>131</v>
      </c>
      <c r="C54" s="2" t="s">
        <v>101</v>
      </c>
      <c r="D54" s="2">
        <v>1</v>
      </c>
      <c r="E54" s="2" t="s">
        <v>110</v>
      </c>
      <c r="F54" s="2">
        <v>6863</v>
      </c>
      <c r="G54" s="2">
        <f>F54*D54</f>
        <v>6863</v>
      </c>
    </row>
    <row r="55" spans="1:7" ht="12.75" customHeight="1">
      <c r="A55" s="34"/>
      <c r="B55" s="106" t="s">
        <v>132</v>
      </c>
      <c r="C55" s="2" t="s">
        <v>101</v>
      </c>
      <c r="D55" s="2">
        <v>4</v>
      </c>
      <c r="E55" s="2" t="s">
        <v>75</v>
      </c>
      <c r="F55" s="2">
        <v>12604.5</v>
      </c>
      <c r="G55" s="2">
        <f>F55*D55</f>
        <v>50418</v>
      </c>
    </row>
    <row r="56" spans="1:7" ht="12.75" customHeight="1">
      <c r="A56" s="34"/>
      <c r="B56" s="106" t="s">
        <v>133</v>
      </c>
      <c r="C56" s="2" t="s">
        <v>101</v>
      </c>
      <c r="D56" s="2">
        <v>4</v>
      </c>
      <c r="E56" s="2" t="s">
        <v>75</v>
      </c>
      <c r="F56" s="2">
        <v>6623</v>
      </c>
      <c r="G56" s="2">
        <f t="shared" ref="G56:G57" si="1">F56*D56</f>
        <v>26492</v>
      </c>
    </row>
    <row r="57" spans="1:7" ht="12.75" customHeight="1">
      <c r="A57" s="34"/>
      <c r="B57" s="106" t="s">
        <v>134</v>
      </c>
      <c r="C57" s="2" t="s">
        <v>33</v>
      </c>
      <c r="D57" s="2">
        <v>125</v>
      </c>
      <c r="E57" s="2" t="s">
        <v>75</v>
      </c>
      <c r="F57" s="2">
        <v>1666</v>
      </c>
      <c r="G57" s="2">
        <f t="shared" si="1"/>
        <v>208250</v>
      </c>
    </row>
    <row r="58" spans="1:7" ht="12.75" customHeight="1">
      <c r="A58" s="34"/>
      <c r="B58" s="106" t="s">
        <v>135</v>
      </c>
      <c r="C58" s="2" t="s">
        <v>101</v>
      </c>
      <c r="D58" s="2">
        <v>10</v>
      </c>
      <c r="E58" s="2" t="s">
        <v>111</v>
      </c>
      <c r="F58" s="2">
        <v>6233</v>
      </c>
      <c r="G58" s="2">
        <f>F58*D58</f>
        <v>62330</v>
      </c>
    </row>
    <row r="59" spans="1:7" ht="12.75" customHeight="1">
      <c r="A59" s="34"/>
      <c r="B59" s="106" t="s">
        <v>136</v>
      </c>
      <c r="C59" s="2" t="s">
        <v>33</v>
      </c>
      <c r="D59" s="2">
        <v>150</v>
      </c>
      <c r="E59" s="2" t="s">
        <v>103</v>
      </c>
      <c r="F59" s="2">
        <v>1666</v>
      </c>
      <c r="G59" s="2">
        <f>F59*D59</f>
        <v>249900</v>
      </c>
    </row>
    <row r="60" spans="1:7" ht="12.75" customHeight="1">
      <c r="A60" s="34"/>
      <c r="B60" s="106" t="s">
        <v>137</v>
      </c>
      <c r="C60" s="2" t="s">
        <v>101</v>
      </c>
      <c r="D60" s="2">
        <v>5</v>
      </c>
      <c r="E60" s="2" t="s">
        <v>102</v>
      </c>
      <c r="F60" s="2">
        <v>10224</v>
      </c>
      <c r="G60" s="2">
        <f t="shared" ref="G60" si="2">F60*D60</f>
        <v>51120</v>
      </c>
    </row>
    <row r="61" spans="1:7" ht="12.75" customHeight="1">
      <c r="A61" s="34"/>
      <c r="B61" s="106" t="s">
        <v>138</v>
      </c>
      <c r="C61" s="2" t="s">
        <v>139</v>
      </c>
      <c r="D61" s="2">
        <v>25</v>
      </c>
      <c r="E61" s="2" t="s">
        <v>105</v>
      </c>
      <c r="F61" s="2">
        <v>865.6</v>
      </c>
      <c r="G61" s="2">
        <f>F61*D61</f>
        <v>21640</v>
      </c>
    </row>
    <row r="62" spans="1:7" ht="12.75" customHeight="1">
      <c r="A62" s="34"/>
      <c r="B62" s="106" t="s">
        <v>82</v>
      </c>
      <c r="C62" s="2" t="s">
        <v>33</v>
      </c>
      <c r="D62" s="2">
        <v>600</v>
      </c>
      <c r="E62" s="2" t="s">
        <v>104</v>
      </c>
      <c r="F62" s="2">
        <v>1666</v>
      </c>
      <c r="G62" s="2">
        <f t="shared" ref="G62" si="3">F62*D62</f>
        <v>999600</v>
      </c>
    </row>
    <row r="63" spans="1:7" ht="12.75" customHeight="1">
      <c r="A63" s="34"/>
      <c r="B63" s="106" t="s">
        <v>83</v>
      </c>
      <c r="C63" s="2"/>
      <c r="D63" s="2"/>
      <c r="E63" s="2"/>
      <c r="F63" s="2"/>
      <c r="G63" s="2"/>
    </row>
    <row r="64" spans="1:7" ht="12.75" customHeight="1">
      <c r="A64" s="34"/>
      <c r="B64" s="106" t="s">
        <v>85</v>
      </c>
      <c r="C64" s="2" t="s">
        <v>101</v>
      </c>
      <c r="D64" s="2">
        <v>0.5</v>
      </c>
      <c r="E64" s="2" t="s">
        <v>71</v>
      </c>
      <c r="F64" s="2">
        <v>54430</v>
      </c>
      <c r="G64" s="2">
        <f>F64*D64</f>
        <v>27215</v>
      </c>
    </row>
    <row r="65" spans="1:7" ht="12.75" customHeight="1">
      <c r="A65" s="34"/>
      <c r="B65" s="106" t="s">
        <v>140</v>
      </c>
      <c r="C65" s="2" t="s">
        <v>33</v>
      </c>
      <c r="D65" s="2">
        <v>14</v>
      </c>
      <c r="E65" s="2" t="s">
        <v>107</v>
      </c>
      <c r="F65" s="2">
        <v>554</v>
      </c>
      <c r="G65" s="2">
        <f t="shared" ref="G65" si="4">F65*D65</f>
        <v>7756</v>
      </c>
    </row>
    <row r="66" spans="1:7" ht="12.75" customHeight="1">
      <c r="A66" s="34"/>
      <c r="B66" s="106" t="s">
        <v>84</v>
      </c>
      <c r="C66" s="2" t="s">
        <v>33</v>
      </c>
      <c r="D66" s="2">
        <v>3</v>
      </c>
      <c r="E66" s="2" t="s">
        <v>103</v>
      </c>
      <c r="F66" s="2">
        <v>46748</v>
      </c>
      <c r="G66" s="2">
        <f>F66*D66</f>
        <v>140244</v>
      </c>
    </row>
    <row r="67" spans="1:7" ht="12.75" customHeight="1">
      <c r="A67" s="34"/>
      <c r="B67" s="106" t="s">
        <v>141</v>
      </c>
      <c r="C67" s="2" t="s">
        <v>33</v>
      </c>
      <c r="D67" s="2">
        <v>1</v>
      </c>
      <c r="E67" s="2" t="s">
        <v>106</v>
      </c>
      <c r="F67" s="2">
        <v>89480</v>
      </c>
      <c r="G67" s="2">
        <f>F67*D67</f>
        <v>89480</v>
      </c>
    </row>
    <row r="68" spans="1:7" ht="12.75" customHeight="1">
      <c r="A68" s="15"/>
      <c r="B68" s="106" t="s">
        <v>142</v>
      </c>
      <c r="C68" s="2"/>
      <c r="D68" s="2"/>
      <c r="E68" s="2"/>
      <c r="F68" s="2"/>
      <c r="G68" s="2"/>
    </row>
    <row r="69" spans="1:7" ht="12.75" customHeight="1">
      <c r="A69" s="34"/>
      <c r="B69" s="106" t="s">
        <v>143</v>
      </c>
      <c r="C69" s="2" t="s">
        <v>101</v>
      </c>
      <c r="D69" s="2">
        <v>0.5</v>
      </c>
      <c r="E69" s="2" t="s">
        <v>108</v>
      </c>
      <c r="F69" s="2">
        <v>82540</v>
      </c>
      <c r="G69" s="2">
        <f>F69*D69</f>
        <v>41270</v>
      </c>
    </row>
    <row r="70" spans="1:7" ht="12.75" customHeight="1">
      <c r="A70" s="34"/>
      <c r="B70" s="106" t="s">
        <v>86</v>
      </c>
      <c r="C70" s="2" t="s">
        <v>33</v>
      </c>
      <c r="D70" s="2">
        <v>0.1</v>
      </c>
      <c r="E70" s="2" t="s">
        <v>109</v>
      </c>
      <c r="F70" s="2">
        <v>64760</v>
      </c>
      <c r="G70" s="2">
        <f>F70*D70</f>
        <v>6476</v>
      </c>
    </row>
    <row r="71" spans="1:7" ht="12.75" customHeight="1">
      <c r="A71" s="53"/>
      <c r="B71" s="106" t="s">
        <v>87</v>
      </c>
      <c r="C71" s="2" t="s">
        <v>101</v>
      </c>
      <c r="D71" s="2">
        <v>2</v>
      </c>
      <c r="E71" s="2" t="s">
        <v>144</v>
      </c>
      <c r="F71" s="2">
        <v>20020</v>
      </c>
      <c r="G71" s="2">
        <f>F71*D71</f>
        <v>40040</v>
      </c>
    </row>
    <row r="72" spans="1:7" ht="12.75" customHeight="1">
      <c r="A72" s="53"/>
      <c r="B72" s="106" t="s">
        <v>88</v>
      </c>
      <c r="C72" s="2" t="s">
        <v>101</v>
      </c>
      <c r="D72" s="2">
        <v>0.15</v>
      </c>
      <c r="E72" s="2" t="s">
        <v>145</v>
      </c>
      <c r="F72" s="2">
        <v>389570</v>
      </c>
      <c r="G72" s="2">
        <f>F72*D72</f>
        <v>58435.5</v>
      </c>
    </row>
    <row r="73" spans="1:7" ht="12.75" customHeight="1">
      <c r="A73" s="53"/>
      <c r="B73" s="102" t="s">
        <v>34</v>
      </c>
      <c r="C73" s="103"/>
      <c r="D73" s="103"/>
      <c r="E73" s="103"/>
      <c r="F73" s="103"/>
      <c r="G73" s="118">
        <f>SUM(G49:G72)</f>
        <v>6337529.5</v>
      </c>
    </row>
    <row r="74" spans="1:7" ht="12" customHeight="1">
      <c r="A74" s="27"/>
      <c r="B74" s="41" t="s">
        <v>35</v>
      </c>
      <c r="C74" s="42"/>
      <c r="D74" s="43"/>
      <c r="E74" s="43"/>
      <c r="F74" s="43"/>
      <c r="G74" s="43"/>
    </row>
    <row r="75" spans="1:7" ht="24" customHeight="1">
      <c r="A75" s="27"/>
      <c r="B75" s="49" t="s">
        <v>92</v>
      </c>
      <c r="C75" s="50" t="s">
        <v>30</v>
      </c>
      <c r="D75" s="50" t="s">
        <v>31</v>
      </c>
      <c r="E75" s="49" t="s">
        <v>19</v>
      </c>
      <c r="F75" s="50" t="s">
        <v>20</v>
      </c>
      <c r="G75" s="49" t="s">
        <v>21</v>
      </c>
    </row>
    <row r="76" spans="1:7" ht="12.75" customHeight="1">
      <c r="A76" s="106"/>
      <c r="B76" s="106" t="s">
        <v>93</v>
      </c>
      <c r="C76" s="2" t="s">
        <v>112</v>
      </c>
      <c r="D76" s="2">
        <v>1744</v>
      </c>
      <c r="E76" s="2" t="s">
        <v>116</v>
      </c>
      <c r="F76" s="2">
        <v>140</v>
      </c>
      <c r="G76" s="2">
        <f>(D76*F76)</f>
        <v>244160</v>
      </c>
    </row>
    <row r="77" spans="1:7" ht="12.75" customHeight="1">
      <c r="A77" s="106"/>
      <c r="B77" s="106" t="s">
        <v>89</v>
      </c>
      <c r="C77" s="2" t="s">
        <v>113</v>
      </c>
      <c r="D77" s="2">
        <v>8</v>
      </c>
      <c r="E77" s="2" t="s">
        <v>69</v>
      </c>
      <c r="F77" s="2">
        <v>105000</v>
      </c>
      <c r="G77" s="2">
        <f t="shared" ref="G77:G81" si="5">(D77*F77)</f>
        <v>840000</v>
      </c>
    </row>
    <row r="78" spans="1:7" ht="12.75" customHeight="1">
      <c r="A78" s="106"/>
      <c r="B78" s="106" t="s">
        <v>90</v>
      </c>
      <c r="C78" s="2" t="s">
        <v>114</v>
      </c>
      <c r="D78" s="2">
        <v>8300</v>
      </c>
      <c r="E78" s="2" t="s">
        <v>69</v>
      </c>
      <c r="F78" s="2">
        <v>50</v>
      </c>
      <c r="G78" s="2">
        <f t="shared" si="5"/>
        <v>415000</v>
      </c>
    </row>
    <row r="79" spans="1:7" ht="12.75" customHeight="1">
      <c r="A79" s="106"/>
      <c r="B79" s="106" t="s">
        <v>91</v>
      </c>
      <c r="C79" s="2" t="s">
        <v>115</v>
      </c>
      <c r="D79" s="2">
        <v>1</v>
      </c>
      <c r="E79" s="2" t="s">
        <v>69</v>
      </c>
      <c r="F79" s="2">
        <v>250000</v>
      </c>
      <c r="G79" s="2">
        <f t="shared" si="5"/>
        <v>250000</v>
      </c>
    </row>
    <row r="80" spans="1:7" ht="12.75" customHeight="1">
      <c r="A80" s="106"/>
      <c r="B80" s="106" t="s">
        <v>94</v>
      </c>
      <c r="C80" s="2" t="s">
        <v>115</v>
      </c>
      <c r="D80" s="2">
        <v>800</v>
      </c>
      <c r="E80" s="2" t="s">
        <v>80</v>
      </c>
      <c r="F80" s="2">
        <v>550</v>
      </c>
      <c r="G80" s="2">
        <f t="shared" si="5"/>
        <v>440000</v>
      </c>
    </row>
    <row r="81" spans="1:7" ht="12.75" customHeight="1">
      <c r="A81" s="106"/>
      <c r="B81" s="106" t="s">
        <v>95</v>
      </c>
      <c r="C81" s="2" t="s">
        <v>115</v>
      </c>
      <c r="D81" s="2">
        <v>6</v>
      </c>
      <c r="E81" s="2" t="s">
        <v>117</v>
      </c>
      <c r="F81" s="2">
        <v>150000</v>
      </c>
      <c r="G81" s="2">
        <f t="shared" si="5"/>
        <v>900000</v>
      </c>
    </row>
    <row r="82" spans="1:7" ht="12.75" customHeight="1">
      <c r="A82" s="106"/>
      <c r="B82" s="106" t="s">
        <v>128</v>
      </c>
      <c r="C82" s="2" t="s">
        <v>115</v>
      </c>
      <c r="D82" s="2">
        <v>1</v>
      </c>
      <c r="E82" s="2" t="s">
        <v>121</v>
      </c>
      <c r="F82" s="2">
        <v>35000</v>
      </c>
      <c r="G82" s="2">
        <f t="shared" ref="G82" si="6">(D82*F82)</f>
        <v>35000</v>
      </c>
    </row>
    <row r="83" spans="1:7" ht="13.5" customHeight="1">
      <c r="A83" s="27"/>
      <c r="B83" s="18" t="s">
        <v>36</v>
      </c>
      <c r="C83" s="19"/>
      <c r="D83" s="19"/>
      <c r="E83" s="19"/>
      <c r="F83" s="20"/>
      <c r="G83" s="21">
        <f>SUM(G76:G82)</f>
        <v>3124160</v>
      </c>
    </row>
    <row r="84" spans="1:7" ht="12" customHeight="1">
      <c r="A84" s="22"/>
      <c r="B84" s="51"/>
      <c r="C84" s="51"/>
      <c r="D84" s="51"/>
      <c r="E84" s="51"/>
      <c r="F84" s="52"/>
      <c r="G84" s="52"/>
    </row>
    <row r="85" spans="1:7" ht="12" customHeight="1">
      <c r="A85" s="53"/>
      <c r="B85" s="54" t="s">
        <v>37</v>
      </c>
      <c r="C85" s="55"/>
      <c r="D85" s="55"/>
      <c r="E85" s="55"/>
      <c r="F85" s="55"/>
      <c r="G85" s="56">
        <f>G34+G47+G73+G83</f>
        <v>20431689.5</v>
      </c>
    </row>
    <row r="86" spans="1:7" ht="12" customHeight="1">
      <c r="A86" s="53"/>
      <c r="B86" s="57" t="s">
        <v>38</v>
      </c>
      <c r="C86" s="58"/>
      <c r="D86" s="58"/>
      <c r="E86" s="58"/>
      <c r="F86" s="58"/>
      <c r="G86" s="59">
        <f>G85*0.05</f>
        <v>1021584.4750000001</v>
      </c>
    </row>
    <row r="87" spans="1:7" ht="12" customHeight="1">
      <c r="A87" s="53"/>
      <c r="B87" s="60" t="s">
        <v>39</v>
      </c>
      <c r="C87" s="61"/>
      <c r="D87" s="61"/>
      <c r="E87" s="61"/>
      <c r="F87" s="61"/>
      <c r="G87" s="62">
        <f>G86+G85</f>
        <v>21453273.975000001</v>
      </c>
    </row>
    <row r="88" spans="1:7" ht="12" customHeight="1">
      <c r="A88" s="53"/>
      <c r="B88" s="57" t="s">
        <v>40</v>
      </c>
      <c r="C88" s="58"/>
      <c r="D88" s="58"/>
      <c r="E88" s="58"/>
      <c r="F88" s="58"/>
      <c r="G88" s="59">
        <f>G12</f>
        <v>30000000</v>
      </c>
    </row>
    <row r="89" spans="1:7" ht="12" customHeight="1">
      <c r="A89" s="53"/>
      <c r="B89" s="63" t="s">
        <v>41</v>
      </c>
      <c r="C89" s="64"/>
      <c r="D89" s="64"/>
      <c r="E89" s="64"/>
      <c r="F89" s="64"/>
      <c r="G89" s="65">
        <f>G88-G87</f>
        <v>8546726.0249999985</v>
      </c>
    </row>
    <row r="90" spans="1:7" ht="12" customHeight="1">
      <c r="A90" s="53"/>
      <c r="B90" s="66" t="s">
        <v>56</v>
      </c>
      <c r="C90" s="67"/>
      <c r="D90" s="67"/>
      <c r="E90" s="67"/>
      <c r="F90" s="67"/>
      <c r="G90" s="68"/>
    </row>
    <row r="91" spans="1:7" ht="12.75" customHeight="1" thickBot="1">
      <c r="A91" s="53"/>
      <c r="B91" s="69"/>
      <c r="C91" s="67"/>
      <c r="D91" s="67"/>
      <c r="E91" s="67"/>
      <c r="F91" s="67"/>
      <c r="G91" s="68"/>
    </row>
    <row r="92" spans="1:7" ht="12" customHeight="1">
      <c r="A92" s="53"/>
      <c r="B92" s="70" t="s">
        <v>57</v>
      </c>
      <c r="C92" s="71"/>
      <c r="D92" s="71"/>
      <c r="E92" s="71"/>
      <c r="F92" s="72"/>
      <c r="G92" s="68"/>
    </row>
    <row r="93" spans="1:7" ht="12" customHeight="1">
      <c r="A93" s="53"/>
      <c r="B93" s="73" t="s">
        <v>42</v>
      </c>
      <c r="C93" s="74"/>
      <c r="D93" s="74"/>
      <c r="E93" s="74"/>
      <c r="F93" s="75"/>
      <c r="G93" s="68"/>
    </row>
    <row r="94" spans="1:7" ht="12" customHeight="1">
      <c r="A94" s="53"/>
      <c r="B94" s="73" t="s">
        <v>123</v>
      </c>
      <c r="C94" s="74"/>
      <c r="D94" s="74"/>
      <c r="E94" s="74"/>
      <c r="F94" s="75"/>
      <c r="G94" s="68"/>
    </row>
    <row r="95" spans="1:7" ht="12" customHeight="1">
      <c r="A95" s="53"/>
      <c r="B95" s="105" t="s">
        <v>152</v>
      </c>
      <c r="C95" s="74"/>
      <c r="D95" s="74"/>
      <c r="E95" s="74"/>
      <c r="F95" s="75"/>
      <c r="G95" s="68"/>
    </row>
    <row r="96" spans="1:7" ht="12" customHeight="1">
      <c r="A96" s="53"/>
      <c r="B96" s="73" t="s">
        <v>96</v>
      </c>
      <c r="C96" s="74"/>
      <c r="D96" s="74"/>
      <c r="E96" s="74"/>
      <c r="F96" s="75"/>
      <c r="G96" s="68"/>
    </row>
    <row r="97" spans="1:7" ht="12" customHeight="1">
      <c r="A97" s="53"/>
      <c r="B97" s="73" t="s">
        <v>124</v>
      </c>
      <c r="C97" s="74"/>
      <c r="D97" s="74"/>
      <c r="E97" s="74"/>
      <c r="F97" s="75"/>
      <c r="G97" s="68"/>
    </row>
    <row r="98" spans="1:7" ht="12" customHeight="1">
      <c r="A98" s="53"/>
      <c r="B98" s="101" t="s">
        <v>43</v>
      </c>
      <c r="C98" s="74"/>
      <c r="D98" s="74"/>
      <c r="E98" s="74"/>
      <c r="F98" s="75"/>
      <c r="G98" s="68"/>
    </row>
    <row r="99" spans="1:7" ht="12.75" customHeight="1">
      <c r="A99" s="53"/>
      <c r="B99" s="74"/>
      <c r="C99" s="74"/>
      <c r="D99" s="74"/>
      <c r="E99" s="74"/>
      <c r="F99" s="74"/>
      <c r="G99" s="68"/>
    </row>
    <row r="100" spans="1:7" ht="15" customHeight="1" thickBot="1">
      <c r="A100" s="53"/>
      <c r="B100" s="119" t="s">
        <v>44</v>
      </c>
      <c r="C100" s="120"/>
      <c r="D100" s="76"/>
      <c r="E100" s="77"/>
      <c r="F100" s="77"/>
      <c r="G100" s="68"/>
    </row>
    <row r="101" spans="1:7" ht="12" customHeight="1">
      <c r="A101" s="53"/>
      <c r="B101" s="78" t="s">
        <v>92</v>
      </c>
      <c r="C101" s="79" t="s">
        <v>97</v>
      </c>
      <c r="D101" s="80" t="s">
        <v>45</v>
      </c>
      <c r="E101" s="77"/>
      <c r="F101" s="77"/>
      <c r="G101" s="68"/>
    </row>
    <row r="102" spans="1:7" ht="12" customHeight="1">
      <c r="A102" s="53"/>
      <c r="B102" s="81" t="s">
        <v>46</v>
      </c>
      <c r="C102" s="82">
        <f>+G34</f>
        <v>10700000</v>
      </c>
      <c r="D102" s="83">
        <f>(C102/C108)</f>
        <v>0.49875837191418704</v>
      </c>
      <c r="E102" s="77"/>
      <c r="F102" s="77"/>
      <c r="G102" s="68"/>
    </row>
    <row r="103" spans="1:7" ht="12" customHeight="1">
      <c r="A103" s="53"/>
      <c r="B103" s="81" t="s">
        <v>47</v>
      </c>
      <c r="C103" s="84">
        <f>+G39</f>
        <v>0</v>
      </c>
      <c r="D103" s="83">
        <v>0</v>
      </c>
      <c r="E103" s="77"/>
      <c r="F103" s="77"/>
      <c r="G103" s="68"/>
    </row>
    <row r="104" spans="1:7" ht="12" customHeight="1">
      <c r="A104" s="53"/>
      <c r="B104" s="81" t="s">
        <v>48</v>
      </c>
      <c r="C104" s="82">
        <f>+G47</f>
        <v>270000</v>
      </c>
      <c r="D104" s="83">
        <f>(C104/C108)</f>
        <v>1.2585491627741167E-2</v>
      </c>
      <c r="E104" s="77"/>
      <c r="F104" s="77"/>
      <c r="G104" s="68"/>
    </row>
    <row r="105" spans="1:7" ht="12" customHeight="1">
      <c r="A105" s="53"/>
      <c r="B105" s="81" t="s">
        <v>29</v>
      </c>
      <c r="C105" s="82">
        <f>G73</f>
        <v>6337529.5</v>
      </c>
      <c r="D105" s="83">
        <f>(C105/C108)</f>
        <v>0.29541083134375062</v>
      </c>
      <c r="E105" s="77"/>
      <c r="F105" s="77"/>
      <c r="G105" s="68"/>
    </row>
    <row r="106" spans="1:7" ht="12" customHeight="1">
      <c r="A106" s="53"/>
      <c r="B106" s="81" t="s">
        <v>49</v>
      </c>
      <c r="C106" s="85">
        <f>G83</f>
        <v>3124160</v>
      </c>
      <c r="D106" s="83">
        <f>(C106/C108)</f>
        <v>0.1456262574952735</v>
      </c>
      <c r="E106" s="86"/>
      <c r="F106" s="86"/>
      <c r="G106" s="68"/>
    </row>
    <row r="107" spans="1:7" ht="12" customHeight="1">
      <c r="A107" s="53"/>
      <c r="B107" s="81" t="s">
        <v>50</v>
      </c>
      <c r="C107" s="85">
        <f>+G86</f>
        <v>1021584.4750000001</v>
      </c>
      <c r="D107" s="83">
        <f>(C107/C108)</f>
        <v>4.7619047619047623E-2</v>
      </c>
      <c r="E107" s="86"/>
      <c r="F107" s="86"/>
      <c r="G107" s="68"/>
    </row>
    <row r="108" spans="1:7" ht="12.75" customHeight="1" thickBot="1">
      <c r="A108" s="53"/>
      <c r="B108" s="87" t="s">
        <v>98</v>
      </c>
      <c r="C108" s="88">
        <f>SUM(C102:C107)</f>
        <v>21453273.975000001</v>
      </c>
      <c r="D108" s="89">
        <f>SUM(D102:D107)</f>
        <v>0.99999999999999989</v>
      </c>
      <c r="E108" s="86"/>
      <c r="F108" s="86"/>
      <c r="G108" s="68"/>
    </row>
    <row r="109" spans="1:7" ht="12" customHeight="1">
      <c r="A109" s="53"/>
      <c r="B109" s="69"/>
      <c r="C109" s="67"/>
      <c r="D109" s="67"/>
      <c r="E109" s="67"/>
      <c r="F109" s="67"/>
      <c r="G109" s="68"/>
    </row>
    <row r="110" spans="1:7" ht="12.75" customHeight="1">
      <c r="A110" s="53"/>
      <c r="B110" s="90"/>
      <c r="C110" s="67"/>
      <c r="D110" s="67"/>
      <c r="E110" s="67"/>
      <c r="F110" s="67"/>
      <c r="G110" s="68"/>
    </row>
    <row r="111" spans="1:7" ht="12" customHeight="1" thickBot="1">
      <c r="A111" s="91"/>
      <c r="B111" s="92"/>
      <c r="C111" s="93" t="s">
        <v>125</v>
      </c>
      <c r="D111" s="94"/>
      <c r="E111" s="95"/>
      <c r="F111" s="96"/>
      <c r="G111" s="68"/>
    </row>
    <row r="112" spans="1:7" ht="12" customHeight="1">
      <c r="A112" s="53"/>
      <c r="B112" s="97" t="s">
        <v>126</v>
      </c>
      <c r="C112" s="130">
        <v>40000</v>
      </c>
      <c r="D112" s="130">
        <v>45000</v>
      </c>
      <c r="E112" s="131">
        <v>50000</v>
      </c>
      <c r="F112" s="98"/>
      <c r="G112" s="99"/>
    </row>
    <row r="113" spans="1:7" ht="12.75" customHeight="1" thickBot="1">
      <c r="A113" s="53"/>
      <c r="B113" s="87" t="s">
        <v>127</v>
      </c>
      <c r="C113" s="88">
        <f>(G87/C112)</f>
        <v>536.33184937500005</v>
      </c>
      <c r="D113" s="88">
        <f>(G87/D112)</f>
        <v>476.73942166666671</v>
      </c>
      <c r="E113" s="100">
        <f>(G87/E112)</f>
        <v>429.06547950000004</v>
      </c>
      <c r="F113" s="98"/>
      <c r="G113" s="99"/>
    </row>
    <row r="114" spans="1:7" ht="15.6" customHeight="1">
      <c r="A114" s="53"/>
      <c r="B114" s="101" t="s">
        <v>99</v>
      </c>
      <c r="C114" s="74"/>
      <c r="D114" s="74"/>
      <c r="E114" s="74"/>
      <c r="F114" s="74"/>
      <c r="G114" s="74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2021-03-08T14:14:38Z</cp:lastPrinted>
  <dcterms:created xsi:type="dcterms:W3CDTF">2020-11-27T12:49:26Z</dcterms:created>
  <dcterms:modified xsi:type="dcterms:W3CDTF">2021-04-07T15:08:43Z</dcterms:modified>
</cp:coreProperties>
</file>