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Padre Las Casas\"/>
    </mc:Choice>
  </mc:AlternateContent>
  <bookViews>
    <workbookView xWindow="0" yWindow="0" windowWidth="20490" windowHeight="7155"/>
  </bookViews>
  <sheets>
    <sheet name="Lechu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33" i="1" l="1"/>
  <c r="G34" i="1"/>
  <c r="G39" i="1"/>
  <c r="G40" i="1" s="1"/>
  <c r="G24" i="1"/>
  <c r="G25" i="1"/>
  <c r="G26" i="1"/>
  <c r="G27" i="1"/>
  <c r="G46" i="1" l="1"/>
  <c r="G47" i="1"/>
  <c r="G48" i="1"/>
  <c r="G50" i="1"/>
  <c r="G52" i="1"/>
  <c r="G22" i="1" l="1"/>
  <c r="G23" i="1"/>
  <c r="G57" i="1" l="1"/>
  <c r="G58" i="1" s="1"/>
  <c r="C82" i="1" s="1"/>
  <c r="G32" i="1"/>
  <c r="G21" i="1"/>
  <c r="G12" i="1"/>
  <c r="G63" i="1" s="1"/>
  <c r="G35" i="1" l="1"/>
  <c r="G28" i="1"/>
  <c r="G53" i="1"/>
  <c r="C81" i="1" s="1"/>
  <c r="C78" i="1" l="1"/>
  <c r="G60" i="1"/>
  <c r="G61" i="1" s="1"/>
  <c r="G62" i="1" l="1"/>
  <c r="G64" i="1" s="1"/>
  <c r="C83" i="1"/>
  <c r="C84" i="1" l="1"/>
  <c r="D89" i="1" l="1"/>
  <c r="E89" i="1"/>
  <c r="D81" i="1"/>
  <c r="D80" i="1"/>
  <c r="C89" i="1"/>
  <c r="D82" i="1"/>
  <c r="D78" i="1"/>
  <c r="D83" i="1"/>
  <c r="D84" i="1" l="1"/>
</calcChain>
</file>

<file path=xl/sharedStrings.xml><?xml version="1.0" encoding="utf-8"?>
<sst xmlns="http://schemas.openxmlformats.org/spreadsheetml/2006/main" count="150" uniqueCount="107">
  <si>
    <t>RUBRO O CULTIVO</t>
  </si>
  <si>
    <t>Lechuga</t>
  </si>
  <si>
    <t>RENDIMIENTO (Unid/Há.)</t>
  </si>
  <si>
    <t>VARIEDAD</t>
  </si>
  <si>
    <t>Carda</t>
  </si>
  <si>
    <t>FECHA ESTIMADA  PRECIO VENTA</t>
  </si>
  <si>
    <t>Diciembre-marzo de 2021</t>
  </si>
  <si>
    <t>NIVEL TECNOLÓGICO</t>
  </si>
  <si>
    <t>Medio</t>
  </si>
  <si>
    <t>PRECIO ESPERADO ($/kg)</t>
  </si>
  <si>
    <t>REGIÓN</t>
  </si>
  <si>
    <t>Araucania</t>
  </si>
  <si>
    <t>INGRESO ESPERADO, con IVA ($)</t>
  </si>
  <si>
    <t>AGENCIA DE ÁREA</t>
  </si>
  <si>
    <t>Padre Las Casas</t>
  </si>
  <si>
    <t>DESTINO PRODUCCION</t>
  </si>
  <si>
    <t>Mercado Regional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</si>
  <si>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</si>
  <si>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</si>
  <si>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</si>
  <si>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</si>
  <si>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</si>
  <si>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</si>
  <si>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</si>
  <si>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</si>
  <si>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</si>
  <si>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</si>
  <si>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</si>
  <si>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</si>
  <si>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</si>
  <si>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Transplante</t>
  </si>
  <si>
    <t>JH</t>
  </si>
  <si>
    <t>Septiembre</t>
  </si>
  <si>
    <t>Riego</t>
  </si>
  <si>
    <t>Octubre-marzo</t>
  </si>
  <si>
    <t>Aplicación fertilizante</t>
  </si>
  <si>
    <t>Octubre-diciembre</t>
  </si>
  <si>
    <t>Aplicaicón fertilizante a la plantación</t>
  </si>
  <si>
    <t>Control de maleza manual</t>
  </si>
  <si>
    <t>Octubre-febrero</t>
  </si>
  <si>
    <t xml:space="preserve">Aplicación  productos fitosanitarios </t>
  </si>
  <si>
    <t>Marzo, Abril, Mayo, Enero</t>
  </si>
  <si>
    <t>Cosecha y embalaje</t>
  </si>
  <si>
    <t>Diciembre-marzo</t>
  </si>
  <si>
    <t>Subtotal Jornadas Hombre</t>
  </si>
  <si>
    <t>MAQUINARIA</t>
  </si>
  <si>
    <t>Arado</t>
  </si>
  <si>
    <t>JM</t>
  </si>
  <si>
    <t>Agosto</t>
  </si>
  <si>
    <t>Rastra offset</t>
  </si>
  <si>
    <t>Vbrocultivador</t>
  </si>
  <si>
    <t>Subtotal Costo Maquinaria</t>
  </si>
  <si>
    <t>MAQUINARIA TIRO ANIMAL</t>
  </si>
  <si>
    <t>Surcado</t>
  </si>
  <si>
    <t>JA</t>
  </si>
  <si>
    <t>INSUMOS</t>
  </si>
  <si>
    <t>Insumos</t>
  </si>
  <si>
    <t>Unidad (Kg/l/u)</t>
  </si>
  <si>
    <t>Cantidad (Kg/l/u)</t>
  </si>
  <si>
    <t>Plantines</t>
  </si>
  <si>
    <t>Septiembre-octubre</t>
  </si>
  <si>
    <t>FERTILIZANTES</t>
  </si>
  <si>
    <t>Mezcla NPK (a la siembra)</t>
  </si>
  <si>
    <t>Kg</t>
  </si>
  <si>
    <t>Muriato de potasio</t>
  </si>
  <si>
    <t>KG</t>
  </si>
  <si>
    <t>Noviembre-Diciembre</t>
  </si>
  <si>
    <t>Cal</t>
  </si>
  <si>
    <t>Herbicidas</t>
  </si>
  <si>
    <t>Paraquat</t>
  </si>
  <si>
    <t>Octubre</t>
  </si>
  <si>
    <t>FUNGUICIDAS</t>
  </si>
  <si>
    <t>Pugil 50EC</t>
  </si>
  <si>
    <t>Subtotal Insumos</t>
  </si>
  <si>
    <t>OTROS</t>
  </si>
  <si>
    <t>Item</t>
  </si>
  <si>
    <t>Fletes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</si>
  <si>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</si>
  <si>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</si>
  <si>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</si>
  <si>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</si>
  <si>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</si>
  <si>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</si>
  <si>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</si>
  <si>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</si>
  <si>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</si>
  <si>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</si>
  <si>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</si>
  <si>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</si>
  <si>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</si>
  <si>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</si>
  <si>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</si>
  <si>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</si>
  <si>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</si>
  <si>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</si>
  <si>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</si>
  <si>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</si>
  <si>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</si>
  <si>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</si>
  <si>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</si>
  <si>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</si>
  <si>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</si>
  <si>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(U/hà)</t>
  </si>
  <si>
    <t>Costo unitario ($/U) (*)</t>
  </si>
  <si>
    <t>(*): Este valor representa el valor mìnimo de venta del producto</t>
  </si>
  <si>
    <t>Und.</t>
  </si>
  <si>
    <t>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</si>
</sst>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sz val="9"/>
      <color indexed="8"/>
      <name val="Calibri"/>
    </font>
    <font>
      <sz val="7"/>
      <color indexed="9"/>
      <name val="Calibri"/>
      <family val="2"/>
    </font>
    <font>
      <sz val="7"/>
      <color indexed="15"/>
      <name val="Calibri"/>
      <family val="2"/>
    </font>
    <font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0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/>
    <xf numFmtId="49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49" fontId="9" fillId="3" borderId="31" xfId="0" applyNumberFormat="1" applyFont="1" applyFill="1" applyBorder="1" applyAlignment="1">
      <alignment vertical="center"/>
    </xf>
    <xf numFmtId="0" fontId="9" fillId="3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3" fontId="9" fillId="3" borderId="31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horizontal="center" vertical="center"/>
    </xf>
    <xf numFmtId="49" fontId="1" fillId="3" borderId="30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wrapText="1"/>
    </xf>
    <xf numFmtId="49" fontId="13" fillId="2" borderId="33" xfId="0" applyNumberFormat="1" applyFont="1" applyFill="1" applyBorder="1" applyAlignment="1">
      <alignment vertical="center"/>
    </xf>
    <xf numFmtId="0" fontId="15" fillId="2" borderId="34" xfId="0" applyFont="1" applyFill="1" applyBorder="1" applyAlignment="1"/>
    <xf numFmtId="0" fontId="15" fillId="2" borderId="35" xfId="0" applyFont="1" applyFill="1" applyBorder="1" applyAlignment="1"/>
    <xf numFmtId="49" fontId="15" fillId="2" borderId="36" xfId="0" applyNumberFormat="1" applyFont="1" applyFill="1" applyBorder="1" applyAlignment="1">
      <alignment vertical="center"/>
    </xf>
    <xf numFmtId="0" fontId="15" fillId="2" borderId="20" xfId="0" applyFont="1" applyFill="1" applyBorder="1" applyAlignment="1"/>
    <xf numFmtId="0" fontId="15" fillId="2" borderId="37" xfId="0" applyFont="1" applyFill="1" applyBorder="1" applyAlignment="1"/>
    <xf numFmtId="49" fontId="15" fillId="2" borderId="38" xfId="0" applyNumberFormat="1" applyFont="1" applyFill="1" applyBorder="1" applyAlignment="1">
      <alignment vertical="center"/>
    </xf>
    <xf numFmtId="0" fontId="15" fillId="2" borderId="39" xfId="0" applyFont="1" applyFill="1" applyBorder="1" applyAlignment="1"/>
    <xf numFmtId="0" fontId="15" fillId="2" borderId="40" xfId="0" applyFont="1" applyFill="1" applyBorder="1" applyAlignment="1"/>
    <xf numFmtId="0" fontId="15" fillId="2" borderId="20" xfId="0" applyFont="1" applyFill="1" applyBorder="1" applyAlignment="1">
      <alignment vertical="center"/>
    </xf>
    <xf numFmtId="0" fontId="15" fillId="6" borderId="43" xfId="0" applyFont="1" applyFill="1" applyBorder="1" applyAlignment="1"/>
    <xf numFmtId="0" fontId="15" fillId="7" borderId="20" xfId="0" applyFont="1" applyFill="1" applyBorder="1" applyAlignment="1"/>
    <xf numFmtId="49" fontId="13" fillId="8" borderId="44" xfId="0" applyNumberFormat="1" applyFont="1" applyFill="1" applyBorder="1" applyAlignment="1">
      <alignment vertical="center"/>
    </xf>
    <xf numFmtId="49" fontId="13" fillId="8" borderId="45" xfId="0" applyNumberFormat="1" applyFont="1" applyFill="1" applyBorder="1" applyAlignment="1">
      <alignment vertical="center"/>
    </xf>
    <xf numFmtId="49" fontId="15" fillId="8" borderId="46" xfId="0" applyNumberFormat="1" applyFont="1" applyFill="1" applyBorder="1" applyAlignment="1"/>
    <xf numFmtId="9" fontId="15" fillId="2" borderId="48" xfId="0" applyNumberFormat="1" applyFont="1" applyFill="1" applyBorder="1" applyAlignment="1"/>
    <xf numFmtId="0" fontId="10" fillId="7" borderId="20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0" fillId="7" borderId="52" xfId="0" applyFont="1" applyFill="1" applyBorder="1" applyAlignment="1">
      <alignment vertical="center"/>
    </xf>
    <xf numFmtId="0" fontId="13" fillId="7" borderId="20" xfId="0" applyFont="1" applyFill="1" applyBorder="1" applyAlignment="1">
      <alignment vertical="center"/>
    </xf>
    <xf numFmtId="49" fontId="15" fillId="2" borderId="20" xfId="0" applyNumberFormat="1" applyFont="1" applyFill="1" applyBorder="1" applyAlignment="1">
      <alignment vertical="center"/>
    </xf>
    <xf numFmtId="49" fontId="4" fillId="9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 wrapText="1"/>
    </xf>
    <xf numFmtId="0" fontId="0" fillId="2" borderId="57" xfId="0" applyFont="1" applyFill="1" applyBorder="1" applyAlignment="1"/>
    <xf numFmtId="49" fontId="4" fillId="2" borderId="58" xfId="0" applyNumberFormat="1" applyFont="1" applyFill="1" applyBorder="1" applyAlignment="1">
      <alignment wrapText="1"/>
    </xf>
    <xf numFmtId="0" fontId="0" fillId="2" borderId="59" xfId="0" applyFont="1" applyFill="1" applyBorder="1" applyAlignment="1"/>
    <xf numFmtId="49" fontId="7" fillId="3" borderId="31" xfId="0" applyNumberFormat="1" applyFont="1" applyFill="1" applyBorder="1" applyAlignment="1">
      <alignment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vertical="center"/>
    </xf>
    <xf numFmtId="3" fontId="7" fillId="3" borderId="31" xfId="0" applyNumberFormat="1" applyFont="1" applyFill="1" applyBorder="1" applyAlignment="1">
      <alignment vertical="center"/>
    </xf>
    <xf numFmtId="0" fontId="0" fillId="2" borderId="32" xfId="0" applyFont="1" applyFill="1" applyBorder="1" applyAlignment="1"/>
    <xf numFmtId="0" fontId="0" fillId="9" borderId="59" xfId="0" applyFont="1" applyFill="1" applyBorder="1" applyAlignment="1"/>
    <xf numFmtId="49" fontId="7" fillId="9" borderId="31" xfId="0" applyNumberFormat="1" applyFont="1" applyFill="1" applyBorder="1" applyAlignment="1">
      <alignment vertical="center"/>
    </xf>
    <xf numFmtId="0" fontId="7" fillId="9" borderId="60" xfId="0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horizontal="center" vertical="center"/>
    </xf>
    <xf numFmtId="0" fontId="7" fillId="9" borderId="61" xfId="0" applyFont="1" applyFill="1" applyBorder="1" applyAlignment="1">
      <alignment vertical="center"/>
    </xf>
    <xf numFmtId="3" fontId="7" fillId="9" borderId="61" xfId="0" applyNumberFormat="1" applyFont="1" applyFill="1" applyBorder="1" applyAlignment="1">
      <alignment vertical="center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0" fontId="18" fillId="2" borderId="10" xfId="0" applyFont="1" applyFill="1" applyBorder="1" applyAlignment="1"/>
    <xf numFmtId="0" fontId="4" fillId="2" borderId="6" xfId="0" applyFont="1" applyFill="1" applyBorder="1" applyAlignment="1">
      <alignment horizontal="left" vertical="center" wrapText="1"/>
    </xf>
    <xf numFmtId="0" fontId="18" fillId="0" borderId="0" xfId="0" applyNumberFormat="1" applyFont="1" applyAlignment="1"/>
    <xf numFmtId="0" fontId="18" fillId="0" borderId="20" xfId="0" applyNumberFormat="1" applyFont="1" applyBorder="1" applyAlignment="1"/>
    <xf numFmtId="0" fontId="18" fillId="0" borderId="0" xfId="0" applyFont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164" fontId="19" fillId="5" borderId="29" xfId="0" applyNumberFormat="1" applyFont="1" applyFill="1" applyBorder="1" applyAlignment="1">
      <alignment vertical="center"/>
    </xf>
    <xf numFmtId="0" fontId="20" fillId="0" borderId="0" xfId="0" applyNumberFormat="1" applyFont="1" applyAlignment="1"/>
    <xf numFmtId="49" fontId="1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/>
    </xf>
    <xf numFmtId="3" fontId="12" fillId="2" borderId="6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>
      <alignment horizontal="left" wrapText="1"/>
    </xf>
    <xf numFmtId="49" fontId="4" fillId="2" borderId="58" xfId="0" applyNumberFormat="1" applyFont="1" applyFill="1" applyBorder="1" applyAlignment="1">
      <alignment horizontal="left" wrapText="1"/>
    </xf>
    <xf numFmtId="0" fontId="4" fillId="2" borderId="58" xfId="0" applyNumberFormat="1" applyFont="1" applyFill="1" applyBorder="1" applyAlignment="1">
      <alignment horizontal="left" wrapText="1"/>
    </xf>
    <xf numFmtId="3" fontId="4" fillId="2" borderId="58" xfId="0" applyNumberFormat="1" applyFont="1" applyFill="1" applyBorder="1" applyAlignment="1">
      <alignment horizontal="left" wrapText="1"/>
    </xf>
    <xf numFmtId="49" fontId="4" fillId="2" borderId="32" xfId="0" applyNumberFormat="1" applyFont="1" applyFill="1" applyBorder="1" applyAlignment="1">
      <alignment horizontal="left" wrapText="1"/>
    </xf>
    <xf numFmtId="0" fontId="4" fillId="2" borderId="32" xfId="0" applyNumberFormat="1" applyFont="1" applyFill="1" applyBorder="1" applyAlignment="1">
      <alignment horizontal="left" wrapText="1"/>
    </xf>
    <xf numFmtId="3" fontId="4" fillId="2" borderId="32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0" fontId="4" fillId="2" borderId="19" xfId="0" applyNumberFormat="1" applyFont="1" applyFill="1" applyBorder="1" applyAlignment="1">
      <alignment horizontal="left"/>
    </xf>
    <xf numFmtId="49" fontId="4" fillId="2" borderId="19" xfId="0" applyNumberFormat="1" applyFont="1" applyFill="1" applyBorder="1" applyAlignment="1">
      <alignment horizontal="left" wrapText="1"/>
    </xf>
    <xf numFmtId="3" fontId="4" fillId="2" borderId="19" xfId="0" applyNumberFormat="1" applyFont="1" applyFill="1" applyBorder="1" applyAlignment="1">
      <alignment horizontal="left"/>
    </xf>
    <xf numFmtId="49" fontId="4" fillId="2" borderId="32" xfId="0" applyNumberFormat="1" applyFont="1" applyFill="1" applyBorder="1" applyAlignment="1">
      <alignment horizontal="left"/>
    </xf>
    <xf numFmtId="3" fontId="4" fillId="2" borderId="32" xfId="0" applyNumberFormat="1" applyFont="1" applyFill="1" applyBorder="1" applyAlignment="1">
      <alignment horizontal="left"/>
    </xf>
    <xf numFmtId="49" fontId="15" fillId="2" borderId="47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165" fontId="15" fillId="2" borderId="6" xfId="0" applyNumberFormat="1" applyFont="1" applyFill="1" applyBorder="1" applyAlignment="1">
      <alignment vertical="center"/>
    </xf>
    <xf numFmtId="0" fontId="21" fillId="7" borderId="20" xfId="0" applyFont="1" applyFill="1" applyBorder="1" applyAlignment="1">
      <alignment vertical="center"/>
    </xf>
    <xf numFmtId="49" fontId="15" fillId="8" borderId="49" xfId="0" applyNumberFormat="1" applyFont="1" applyFill="1" applyBorder="1" applyAlignment="1">
      <alignment vertical="center"/>
    </xf>
    <xf numFmtId="165" fontId="15" fillId="8" borderId="50" xfId="0" applyNumberFormat="1" applyFont="1" applyFill="1" applyBorder="1" applyAlignment="1">
      <alignment vertical="center"/>
    </xf>
    <xf numFmtId="9" fontId="15" fillId="8" borderId="51" xfId="0" applyNumberFormat="1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0" fontId="21" fillId="2" borderId="20" xfId="0" applyFont="1" applyFill="1" applyBorder="1" applyAlignment="1">
      <alignment vertical="center"/>
    </xf>
    <xf numFmtId="0" fontId="21" fillId="6" borderId="52" xfId="0" applyFont="1" applyFill="1" applyBorder="1" applyAlignment="1">
      <alignment vertical="center"/>
    </xf>
    <xf numFmtId="49" fontId="22" fillId="6" borderId="20" xfId="0" applyNumberFormat="1" applyFont="1" applyFill="1" applyBorder="1" applyAlignment="1">
      <alignment vertical="center"/>
    </xf>
    <xf numFmtId="0" fontId="21" fillId="6" borderId="20" xfId="0" applyFont="1" applyFill="1" applyBorder="1" applyAlignment="1">
      <alignment vertical="center"/>
    </xf>
    <xf numFmtId="0" fontId="21" fillId="6" borderId="53" xfId="0" applyFont="1" applyFill="1" applyBorder="1" applyAlignment="1">
      <alignment vertical="center"/>
    </xf>
    <xf numFmtId="49" fontId="15" fillId="8" borderId="54" xfId="0" applyNumberFormat="1" applyFont="1" applyFill="1" applyBorder="1" applyAlignment="1">
      <alignment vertical="center"/>
    </xf>
    <xf numFmtId="3" fontId="23" fillId="8" borderId="55" xfId="0" applyNumberFormat="1" applyFont="1" applyFill="1" applyBorder="1" applyAlignment="1">
      <alignment vertical="center"/>
    </xf>
    <xf numFmtId="3" fontId="23" fillId="8" borderId="56" xfId="0" applyNumberFormat="1" applyFont="1" applyFill="1" applyBorder="1" applyAlignment="1">
      <alignment vertical="center"/>
    </xf>
    <xf numFmtId="49" fontId="16" fillId="6" borderId="41" xfId="0" applyNumberFormat="1" applyFont="1" applyFill="1" applyBorder="1" applyAlignment="1">
      <alignment vertical="center"/>
    </xf>
    <xf numFmtId="0" fontId="13" fillId="6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" fillId="5" borderId="60" xfId="0" applyNumberFormat="1" applyFont="1" applyFill="1" applyBorder="1" applyAlignment="1">
      <alignment horizontal="center" vertical="center" wrapText="1"/>
    </xf>
    <xf numFmtId="49" fontId="1" fillId="5" borderId="6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428272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54" zoomScale="81" zoomScaleNormal="81" workbookViewId="0">
      <selection activeCell="J86" sqref="J86"/>
    </sheetView>
  </sheetViews>
  <sheetFormatPr baseColWidth="10" defaultColWidth="10.7109375" defaultRowHeight="11.25" customHeight="1" x14ac:dyDescent="0.25"/>
  <cols>
    <col min="1" max="1" width="4.42578125" style="1" customWidth="1"/>
    <col min="2" max="2" width="17.5703125" style="1" customWidth="1"/>
    <col min="3" max="3" width="19.42578125" style="1" customWidth="1"/>
    <col min="4" max="4" width="13.140625" style="1" customWidth="1"/>
    <col min="5" max="5" width="14.42578125" style="1" customWidth="1"/>
    <col min="6" max="6" width="12.85546875" style="1" customWidth="1"/>
    <col min="7" max="7" width="21.42578125" style="1" customWidth="1"/>
    <col min="8" max="255" width="10.71093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14" t="s">
        <v>0</v>
      </c>
      <c r="C9" s="115" t="s">
        <v>1</v>
      </c>
      <c r="D9" s="116"/>
      <c r="E9" s="164" t="s">
        <v>2</v>
      </c>
      <c r="F9" s="165"/>
      <c r="G9" s="126">
        <v>48000</v>
      </c>
    </row>
    <row r="10" spans="1:7" ht="38.25" customHeight="1" x14ac:dyDescent="0.25">
      <c r="A10" s="5"/>
      <c r="B10" s="117" t="s">
        <v>3</v>
      </c>
      <c r="C10" s="118" t="s">
        <v>4</v>
      </c>
      <c r="D10" s="119"/>
      <c r="E10" s="162" t="s">
        <v>5</v>
      </c>
      <c r="F10" s="163"/>
      <c r="G10" s="120" t="s">
        <v>6</v>
      </c>
    </row>
    <row r="11" spans="1:7" ht="18" customHeight="1" x14ac:dyDescent="0.25">
      <c r="A11" s="5"/>
      <c r="B11" s="117" t="s">
        <v>7</v>
      </c>
      <c r="C11" s="121" t="s">
        <v>8</v>
      </c>
      <c r="D11" s="119"/>
      <c r="E11" s="162" t="s">
        <v>9</v>
      </c>
      <c r="F11" s="163"/>
      <c r="G11" s="122">
        <v>250</v>
      </c>
    </row>
    <row r="12" spans="1:7" ht="15" x14ac:dyDescent="0.25">
      <c r="A12" s="5"/>
      <c r="B12" s="117" t="s">
        <v>10</v>
      </c>
      <c r="C12" s="120" t="s">
        <v>11</v>
      </c>
      <c r="D12" s="119"/>
      <c r="E12" s="121" t="s">
        <v>12</v>
      </c>
      <c r="F12" s="123"/>
      <c r="G12" s="124">
        <f>(G9*G11)</f>
        <v>12000000</v>
      </c>
    </row>
    <row r="13" spans="1:7" ht="26.45" customHeight="1" x14ac:dyDescent="0.25">
      <c r="A13" s="5"/>
      <c r="B13" s="117" t="s">
        <v>13</v>
      </c>
      <c r="C13" s="121" t="s">
        <v>14</v>
      </c>
      <c r="D13" s="119"/>
      <c r="E13" s="162" t="s">
        <v>15</v>
      </c>
      <c r="F13" s="163"/>
      <c r="G13" s="120" t="s">
        <v>16</v>
      </c>
    </row>
    <row r="14" spans="1:7" ht="27.6" customHeight="1" x14ac:dyDescent="0.25">
      <c r="A14" s="5"/>
      <c r="B14" s="117" t="s">
        <v>17</v>
      </c>
      <c r="C14" s="121" t="s">
        <v>14</v>
      </c>
      <c r="D14" s="119"/>
      <c r="E14" s="162" t="s">
        <v>18</v>
      </c>
      <c r="F14" s="163"/>
      <c r="G14" s="120" t="s">
        <v>6</v>
      </c>
    </row>
    <row r="15" spans="1:7" ht="25.5" customHeight="1" x14ac:dyDescent="0.25">
      <c r="A15" s="5"/>
      <c r="B15" s="117" t="s">
        <v>19</v>
      </c>
      <c r="C15" s="125">
        <v>44202</v>
      </c>
      <c r="D15" s="119"/>
      <c r="E15" s="166" t="s">
        <v>20</v>
      </c>
      <c r="F15" s="167"/>
      <c r="G15" s="120" t="s">
        <v>21</v>
      </c>
    </row>
    <row r="16" spans="1:7" ht="12" customHeight="1" x14ac:dyDescent="0.25">
      <c r="A16" s="2"/>
      <c r="B16" s="6"/>
      <c r="C16" s="7"/>
      <c r="D16" s="8"/>
      <c r="E16" s="9"/>
      <c r="F16" s="9"/>
      <c r="G16" s="10"/>
    </row>
    <row r="17" spans="1:7" ht="12" customHeight="1" x14ac:dyDescent="0.25">
      <c r="A17" s="11"/>
      <c r="B17" s="168" t="s">
        <v>22</v>
      </c>
      <c r="C17" s="169"/>
      <c r="D17" s="169"/>
      <c r="E17" s="169"/>
      <c r="F17" s="169"/>
      <c r="G17" s="169"/>
    </row>
    <row r="18" spans="1:7" ht="12" customHeight="1" x14ac:dyDescent="0.25">
      <c r="A18" s="2"/>
      <c r="B18" s="12"/>
      <c r="C18" s="13"/>
      <c r="D18" s="13"/>
      <c r="E18" s="13"/>
      <c r="F18" s="14"/>
      <c r="G18" s="14"/>
    </row>
    <row r="19" spans="1:7" ht="12" customHeight="1" x14ac:dyDescent="0.25">
      <c r="A19" s="5"/>
      <c r="B19" s="15" t="s">
        <v>23</v>
      </c>
      <c r="C19" s="16"/>
      <c r="D19" s="17"/>
      <c r="E19" s="17"/>
      <c r="F19" s="17"/>
      <c r="G19" s="17"/>
    </row>
    <row r="20" spans="1:7" ht="24" customHeight="1" x14ac:dyDescent="0.25">
      <c r="A20" s="11"/>
      <c r="B20" s="18" t="s">
        <v>24</v>
      </c>
      <c r="C20" s="18" t="s">
        <v>25</v>
      </c>
      <c r="D20" s="18" t="s">
        <v>26</v>
      </c>
      <c r="E20" s="18" t="s">
        <v>27</v>
      </c>
      <c r="F20" s="18" t="s">
        <v>28</v>
      </c>
      <c r="G20" s="18" t="s">
        <v>29</v>
      </c>
    </row>
    <row r="21" spans="1:7" ht="25.5" customHeight="1" x14ac:dyDescent="0.25">
      <c r="A21" s="11"/>
      <c r="B21" s="110" t="s">
        <v>30</v>
      </c>
      <c r="C21" s="120" t="s">
        <v>31</v>
      </c>
      <c r="D21" s="127">
        <v>12</v>
      </c>
      <c r="E21" s="120" t="s">
        <v>32</v>
      </c>
      <c r="F21" s="124">
        <v>20000</v>
      </c>
      <c r="G21" s="124">
        <f>(D21*F21)</f>
        <v>240000</v>
      </c>
    </row>
    <row r="22" spans="1:7" ht="24.6" customHeight="1" x14ac:dyDescent="0.25">
      <c r="A22" s="11"/>
      <c r="B22" s="110" t="s">
        <v>33</v>
      </c>
      <c r="C22" s="120" t="s">
        <v>31</v>
      </c>
      <c r="D22" s="127">
        <v>24</v>
      </c>
      <c r="E22" s="120" t="s">
        <v>34</v>
      </c>
      <c r="F22" s="124">
        <v>15000</v>
      </c>
      <c r="G22" s="124">
        <f t="shared" ref="G22" si="0">(D22*F22)</f>
        <v>360000</v>
      </c>
    </row>
    <row r="23" spans="1:7" ht="25.5" customHeight="1" x14ac:dyDescent="0.25">
      <c r="A23" s="11"/>
      <c r="B23" s="110" t="s">
        <v>35</v>
      </c>
      <c r="C23" s="120" t="s">
        <v>31</v>
      </c>
      <c r="D23" s="127">
        <v>2</v>
      </c>
      <c r="E23" s="120" t="s">
        <v>36</v>
      </c>
      <c r="F23" s="124">
        <v>20000</v>
      </c>
      <c r="G23" s="124">
        <f t="shared" ref="G23:G27" si="1">(D23*F23)</f>
        <v>40000</v>
      </c>
    </row>
    <row r="24" spans="1:7" ht="25.5" customHeight="1" x14ac:dyDescent="0.25">
      <c r="A24" s="11"/>
      <c r="B24" s="110" t="s">
        <v>37</v>
      </c>
      <c r="C24" s="120" t="s">
        <v>31</v>
      </c>
      <c r="D24" s="127">
        <v>2</v>
      </c>
      <c r="E24" s="120" t="s">
        <v>32</v>
      </c>
      <c r="F24" s="124">
        <v>20000</v>
      </c>
      <c r="G24" s="124">
        <f t="shared" si="1"/>
        <v>40000</v>
      </c>
    </row>
    <row r="25" spans="1:7" ht="25.5" customHeight="1" x14ac:dyDescent="0.25">
      <c r="A25" s="11"/>
      <c r="B25" s="110" t="s">
        <v>38</v>
      </c>
      <c r="C25" s="120" t="s">
        <v>31</v>
      </c>
      <c r="D25" s="127">
        <v>20</v>
      </c>
      <c r="E25" s="120" t="s">
        <v>39</v>
      </c>
      <c r="F25" s="124">
        <v>20000</v>
      </c>
      <c r="G25" s="124">
        <f t="shared" si="1"/>
        <v>400000</v>
      </c>
    </row>
    <row r="26" spans="1:7" ht="24.6" customHeight="1" x14ac:dyDescent="0.25">
      <c r="A26" s="11"/>
      <c r="B26" s="87" t="s">
        <v>40</v>
      </c>
      <c r="C26" s="120" t="s">
        <v>31</v>
      </c>
      <c r="D26" s="127">
        <v>4</v>
      </c>
      <c r="E26" s="120" t="s">
        <v>41</v>
      </c>
      <c r="F26" s="124">
        <v>20000</v>
      </c>
      <c r="G26" s="124">
        <f t="shared" si="1"/>
        <v>80000</v>
      </c>
    </row>
    <row r="27" spans="1:7" ht="21" customHeight="1" x14ac:dyDescent="0.25">
      <c r="A27" s="11"/>
      <c r="B27" s="110" t="s">
        <v>42</v>
      </c>
      <c r="C27" s="120" t="s">
        <v>31</v>
      </c>
      <c r="D27" s="127">
        <v>30</v>
      </c>
      <c r="E27" s="120" t="s">
        <v>43</v>
      </c>
      <c r="F27" s="124">
        <v>20000</v>
      </c>
      <c r="G27" s="124">
        <f t="shared" si="1"/>
        <v>600000</v>
      </c>
    </row>
    <row r="28" spans="1:7" ht="12.75" customHeight="1" x14ac:dyDescent="0.25">
      <c r="A28" s="11"/>
      <c r="B28" s="19" t="s">
        <v>44</v>
      </c>
      <c r="C28" s="20"/>
      <c r="D28" s="20"/>
      <c r="E28" s="20"/>
      <c r="F28" s="21"/>
      <c r="G28" s="22">
        <f>SUM(G21:G27)</f>
        <v>1760000</v>
      </c>
    </row>
    <row r="29" spans="1:7" ht="12" customHeight="1" x14ac:dyDescent="0.25">
      <c r="A29" s="2"/>
      <c r="B29" s="12"/>
      <c r="C29" s="14"/>
      <c r="D29" s="14"/>
      <c r="E29" s="14"/>
      <c r="F29" s="23"/>
      <c r="G29" s="23"/>
    </row>
    <row r="30" spans="1:7" ht="12" customHeight="1" x14ac:dyDescent="0.25">
      <c r="A30" s="5"/>
      <c r="B30" s="24" t="s">
        <v>45</v>
      </c>
      <c r="C30" s="25"/>
      <c r="D30" s="26"/>
      <c r="E30" s="26"/>
      <c r="F30" s="27"/>
      <c r="G30" s="27"/>
    </row>
    <row r="31" spans="1:7" ht="24" customHeight="1" x14ac:dyDescent="0.25">
      <c r="A31" s="5"/>
      <c r="B31" s="31" t="s">
        <v>24</v>
      </c>
      <c r="C31" s="31" t="s">
        <v>25</v>
      </c>
      <c r="D31" s="31" t="s">
        <v>26</v>
      </c>
      <c r="E31" s="31" t="s">
        <v>27</v>
      </c>
      <c r="F31" s="32" t="s">
        <v>28</v>
      </c>
      <c r="G31" s="31" t="s">
        <v>29</v>
      </c>
    </row>
    <row r="32" spans="1:7" ht="12.75" customHeight="1" x14ac:dyDescent="0.25">
      <c r="A32" s="89"/>
      <c r="B32" s="90" t="s">
        <v>46</v>
      </c>
      <c r="C32" s="128" t="s">
        <v>47</v>
      </c>
      <c r="D32" s="129">
        <v>0.125</v>
      </c>
      <c r="E32" s="128" t="s">
        <v>48</v>
      </c>
      <c r="F32" s="130">
        <v>160000</v>
      </c>
      <c r="G32" s="130">
        <f t="shared" ref="G32:G34" si="2">(D32*F32)</f>
        <v>20000</v>
      </c>
    </row>
    <row r="33" spans="1:255" ht="12.75" customHeight="1" x14ac:dyDescent="0.25">
      <c r="A33" s="96"/>
      <c r="B33" s="65" t="s">
        <v>49</v>
      </c>
      <c r="C33" s="131" t="s">
        <v>47</v>
      </c>
      <c r="D33" s="132">
        <v>0.25</v>
      </c>
      <c r="E33" s="131" t="s">
        <v>48</v>
      </c>
      <c r="F33" s="133">
        <v>160000</v>
      </c>
      <c r="G33" s="130">
        <f t="shared" si="2"/>
        <v>40000</v>
      </c>
    </row>
    <row r="34" spans="1:255" ht="12.75" customHeight="1" x14ac:dyDescent="0.25">
      <c r="A34" s="96"/>
      <c r="B34" s="65" t="s">
        <v>50</v>
      </c>
      <c r="C34" s="131" t="s">
        <v>47</v>
      </c>
      <c r="D34" s="132">
        <v>0.25</v>
      </c>
      <c r="E34" s="131" t="s">
        <v>48</v>
      </c>
      <c r="F34" s="133">
        <v>160000</v>
      </c>
      <c r="G34" s="133">
        <f t="shared" si="2"/>
        <v>40000</v>
      </c>
    </row>
    <row r="35" spans="1:255" ht="12.75" customHeight="1" x14ac:dyDescent="0.25">
      <c r="A35" s="91"/>
      <c r="B35" s="92" t="s">
        <v>51</v>
      </c>
      <c r="C35" s="93"/>
      <c r="D35" s="93"/>
      <c r="E35" s="93"/>
      <c r="F35" s="94"/>
      <c r="G35" s="95">
        <f>SUM(G32:G34)</f>
        <v>100000</v>
      </c>
    </row>
    <row r="36" spans="1:255" ht="12" customHeight="1" x14ac:dyDescent="0.25">
      <c r="A36" s="2"/>
      <c r="B36" s="28"/>
      <c r="C36" s="29"/>
      <c r="D36" s="29"/>
      <c r="E36" s="29"/>
      <c r="F36" s="30"/>
      <c r="G36" s="30"/>
    </row>
    <row r="37" spans="1:255" ht="22.5" customHeight="1" x14ac:dyDescent="0.25">
      <c r="A37" s="5"/>
      <c r="B37" s="170" t="s">
        <v>52</v>
      </c>
      <c r="C37" s="171"/>
      <c r="D37" s="26"/>
      <c r="E37" s="26"/>
      <c r="F37" s="27"/>
      <c r="G37" s="27"/>
    </row>
    <row r="38" spans="1:255" ht="24" customHeight="1" x14ac:dyDescent="0.25">
      <c r="A38" s="5"/>
      <c r="B38" s="31" t="s">
        <v>24</v>
      </c>
      <c r="C38" s="31" t="s">
        <v>25</v>
      </c>
      <c r="D38" s="31" t="s">
        <v>26</v>
      </c>
      <c r="E38" s="31" t="s">
        <v>27</v>
      </c>
      <c r="F38" s="32" t="s">
        <v>28</v>
      </c>
      <c r="G38" s="31" t="s">
        <v>29</v>
      </c>
    </row>
    <row r="39" spans="1:255" ht="21" customHeight="1" x14ac:dyDescent="0.25">
      <c r="A39" s="89"/>
      <c r="B39" s="90" t="s">
        <v>53</v>
      </c>
      <c r="C39" s="128" t="s">
        <v>54</v>
      </c>
      <c r="D39" s="129">
        <v>2</v>
      </c>
      <c r="E39" s="128" t="s">
        <v>32</v>
      </c>
      <c r="F39" s="130">
        <v>30000</v>
      </c>
      <c r="G39" s="130">
        <f t="shared" ref="G39" si="3">(D39*F39)</f>
        <v>60000</v>
      </c>
    </row>
    <row r="40" spans="1:255" ht="12.75" customHeight="1" x14ac:dyDescent="0.25">
      <c r="A40" s="91"/>
      <c r="B40" s="92" t="s">
        <v>51</v>
      </c>
      <c r="C40" s="93"/>
      <c r="D40" s="93"/>
      <c r="E40" s="93"/>
      <c r="F40" s="94"/>
      <c r="G40" s="95">
        <f>SUM(G39:G39)</f>
        <v>60000</v>
      </c>
    </row>
    <row r="41" spans="1:255" s="104" customFormat="1" ht="12.75" customHeight="1" x14ac:dyDescent="0.25">
      <c r="A41" s="97"/>
      <c r="B41" s="98"/>
      <c r="C41" s="99"/>
      <c r="D41" s="100"/>
      <c r="E41" s="100"/>
      <c r="F41" s="101"/>
      <c r="G41" s="102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3"/>
      <c r="BM41" s="103"/>
      <c r="BN41" s="103"/>
      <c r="BO41" s="103"/>
      <c r="BP41" s="103"/>
      <c r="BQ41" s="103"/>
      <c r="BR41" s="103"/>
      <c r="BS41" s="103"/>
      <c r="BT41" s="103"/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3"/>
      <c r="EE41" s="103"/>
      <c r="EF41" s="103"/>
      <c r="EG41" s="103"/>
      <c r="EH41" s="103"/>
      <c r="EI41" s="103"/>
      <c r="EJ41" s="103"/>
      <c r="EK41" s="103"/>
      <c r="EL41" s="103"/>
      <c r="EM41" s="103"/>
      <c r="EN41" s="103"/>
      <c r="EO41" s="103"/>
      <c r="EP41" s="103"/>
      <c r="EQ41" s="103"/>
      <c r="ER41" s="103"/>
      <c r="ES41" s="103"/>
      <c r="ET41" s="103"/>
      <c r="EU41" s="103"/>
      <c r="EV41" s="103"/>
      <c r="EW41" s="103"/>
      <c r="EX41" s="103"/>
      <c r="EY41" s="103"/>
      <c r="EZ41" s="103"/>
      <c r="FA41" s="103"/>
      <c r="FB41" s="103"/>
      <c r="FC41" s="103"/>
      <c r="FD41" s="103"/>
      <c r="FE41" s="103"/>
      <c r="FF41" s="103"/>
      <c r="FG41" s="103"/>
      <c r="FH41" s="103"/>
      <c r="FI41" s="103"/>
      <c r="FJ41" s="103"/>
      <c r="FK41" s="103"/>
      <c r="FL41" s="103"/>
      <c r="FM41" s="103"/>
      <c r="FN41" s="103"/>
      <c r="FO41" s="103"/>
      <c r="FP41" s="103"/>
      <c r="FQ41" s="103"/>
      <c r="FR41" s="103"/>
      <c r="FS41" s="103"/>
      <c r="FT41" s="103"/>
      <c r="FU41" s="103"/>
      <c r="FV41" s="103"/>
      <c r="FW41" s="103"/>
      <c r="FX41" s="103"/>
      <c r="FY41" s="103"/>
      <c r="FZ41" s="103"/>
      <c r="GA41" s="103"/>
      <c r="GB41" s="103"/>
      <c r="GC41" s="103"/>
      <c r="GD41" s="103"/>
      <c r="GE41" s="103"/>
      <c r="GF41" s="103"/>
      <c r="GG41" s="103"/>
      <c r="GH41" s="103"/>
      <c r="GI41" s="103"/>
      <c r="GJ41" s="103"/>
      <c r="GK41" s="103"/>
      <c r="GL41" s="103"/>
      <c r="GM41" s="103"/>
      <c r="GN41" s="103"/>
      <c r="GO41" s="103"/>
      <c r="GP41" s="103"/>
      <c r="GQ41" s="103"/>
      <c r="GR41" s="103"/>
      <c r="GS41" s="103"/>
      <c r="GT41" s="103"/>
      <c r="GU41" s="103"/>
      <c r="GV41" s="103"/>
      <c r="GW41" s="103"/>
      <c r="GX41" s="103"/>
      <c r="GY41" s="103"/>
      <c r="GZ41" s="103"/>
      <c r="HA41" s="103"/>
      <c r="HB41" s="103"/>
      <c r="HC41" s="103"/>
      <c r="HD41" s="103"/>
      <c r="HE41" s="103"/>
      <c r="HF41" s="103"/>
      <c r="HG41" s="103"/>
      <c r="HH41" s="103"/>
      <c r="HI41" s="103"/>
      <c r="HJ41" s="103"/>
      <c r="HK41" s="103"/>
      <c r="HL41" s="103"/>
      <c r="HM41" s="103"/>
      <c r="HN41" s="103"/>
      <c r="HO41" s="103"/>
      <c r="HP41" s="103"/>
      <c r="HQ41" s="103"/>
      <c r="HR41" s="103"/>
      <c r="HS41" s="103"/>
      <c r="HT41" s="103"/>
      <c r="HU41" s="103"/>
      <c r="HV41" s="103"/>
      <c r="HW41" s="103"/>
      <c r="HX41" s="103"/>
      <c r="HY41" s="103"/>
      <c r="HZ41" s="103"/>
      <c r="IA41" s="103"/>
      <c r="IB41" s="103"/>
      <c r="IC41" s="103"/>
      <c r="ID41" s="103"/>
      <c r="IE41" s="103"/>
      <c r="IF41" s="103"/>
      <c r="IG41" s="103"/>
      <c r="IH41" s="103"/>
      <c r="II41" s="103"/>
      <c r="IJ41" s="103"/>
      <c r="IK41" s="103"/>
      <c r="IL41" s="103"/>
      <c r="IM41" s="103"/>
      <c r="IN41" s="103"/>
      <c r="IO41" s="103"/>
      <c r="IP41" s="103"/>
      <c r="IQ41" s="103"/>
      <c r="IR41" s="103"/>
      <c r="IS41" s="103"/>
      <c r="IT41" s="103"/>
      <c r="IU41" s="103"/>
    </row>
    <row r="42" spans="1:255" ht="12" customHeight="1" x14ac:dyDescent="0.25">
      <c r="A42" s="5"/>
      <c r="B42" s="24" t="s">
        <v>55</v>
      </c>
      <c r="C42" s="25"/>
      <c r="D42" s="26"/>
      <c r="E42" s="26"/>
      <c r="F42" s="27"/>
      <c r="G42" s="27"/>
    </row>
    <row r="43" spans="1:255" ht="24" customHeight="1" x14ac:dyDescent="0.25">
      <c r="A43" s="5"/>
      <c r="B43" s="32" t="s">
        <v>56</v>
      </c>
      <c r="C43" s="32" t="s">
        <v>57</v>
      </c>
      <c r="D43" s="32" t="s">
        <v>58</v>
      </c>
      <c r="E43" s="32" t="s">
        <v>27</v>
      </c>
      <c r="F43" s="32" t="s">
        <v>28</v>
      </c>
      <c r="G43" s="32" t="s">
        <v>29</v>
      </c>
      <c r="K43" s="58"/>
    </row>
    <row r="44" spans="1:255" s="109" customFormat="1" ht="25.15" customHeight="1" x14ac:dyDescent="0.25">
      <c r="A44" s="105"/>
      <c r="B44" s="88" t="s">
        <v>59</v>
      </c>
      <c r="C44" s="106" t="s">
        <v>105</v>
      </c>
      <c r="D44" s="134">
        <v>48000</v>
      </c>
      <c r="E44" s="106" t="s">
        <v>60</v>
      </c>
      <c r="F44" s="106">
        <v>50</v>
      </c>
      <c r="G44" s="134">
        <f>D44*F44</f>
        <v>2400000</v>
      </c>
      <c r="H44" s="107"/>
      <c r="I44" s="107"/>
      <c r="J44" s="107"/>
      <c r="K44" s="108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7"/>
      <c r="IR44" s="107"/>
      <c r="IS44" s="107"/>
      <c r="IT44" s="107"/>
      <c r="IU44" s="107"/>
    </row>
    <row r="45" spans="1:255" ht="12.75" customHeight="1" x14ac:dyDescent="0.25">
      <c r="A45" s="11"/>
      <c r="B45" s="33" t="s">
        <v>61</v>
      </c>
      <c r="C45" s="123"/>
      <c r="D45" s="123"/>
      <c r="E45" s="123"/>
      <c r="F45" s="122"/>
      <c r="G45" s="122"/>
    </row>
    <row r="46" spans="1:255" ht="25.9" customHeight="1" x14ac:dyDescent="0.25">
      <c r="A46" s="11"/>
      <c r="B46" s="110" t="s">
        <v>62</v>
      </c>
      <c r="C46" s="121" t="s">
        <v>63</v>
      </c>
      <c r="D46" s="135">
        <v>600</v>
      </c>
      <c r="E46" s="120" t="s">
        <v>60</v>
      </c>
      <c r="F46" s="122">
        <v>428</v>
      </c>
      <c r="G46" s="122">
        <f t="shared" ref="G46:G52" si="4">(D46*F46)</f>
        <v>256800</v>
      </c>
    </row>
    <row r="47" spans="1:255" ht="25.9" customHeight="1" x14ac:dyDescent="0.25">
      <c r="A47" s="11"/>
      <c r="B47" s="111" t="s">
        <v>64</v>
      </c>
      <c r="C47" s="123" t="s">
        <v>65</v>
      </c>
      <c r="D47" s="123">
        <v>400</v>
      </c>
      <c r="E47" s="136" t="s">
        <v>66</v>
      </c>
      <c r="F47" s="122">
        <v>417</v>
      </c>
      <c r="G47" s="122">
        <f t="shared" si="4"/>
        <v>166800</v>
      </c>
    </row>
    <row r="48" spans="1:255" ht="12.75" customHeight="1" x14ac:dyDescent="0.25">
      <c r="A48" s="11"/>
      <c r="B48" s="111" t="s">
        <v>67</v>
      </c>
      <c r="C48" s="121" t="s">
        <v>65</v>
      </c>
      <c r="D48" s="135">
        <v>1000</v>
      </c>
      <c r="E48" s="121" t="s">
        <v>48</v>
      </c>
      <c r="F48" s="122">
        <v>107</v>
      </c>
      <c r="G48" s="122">
        <f t="shared" si="4"/>
        <v>107000</v>
      </c>
    </row>
    <row r="49" spans="1:9" ht="12.75" customHeight="1" x14ac:dyDescent="0.25">
      <c r="A49" s="11"/>
      <c r="B49" s="33" t="s">
        <v>68</v>
      </c>
      <c r="C49" s="121"/>
      <c r="D49" s="135"/>
      <c r="E49" s="121"/>
      <c r="F49" s="122"/>
      <c r="G49" s="122"/>
    </row>
    <row r="50" spans="1:9" ht="12.75" customHeight="1" x14ac:dyDescent="0.25">
      <c r="A50" s="11"/>
      <c r="B50" s="111" t="s">
        <v>69</v>
      </c>
      <c r="C50" s="121" t="s">
        <v>106</v>
      </c>
      <c r="D50" s="135">
        <v>2</v>
      </c>
      <c r="E50" s="121" t="s">
        <v>70</v>
      </c>
      <c r="F50" s="122">
        <v>7930</v>
      </c>
      <c r="G50" s="122">
        <f t="shared" si="4"/>
        <v>15860</v>
      </c>
    </row>
    <row r="51" spans="1:9" ht="12.75" customHeight="1" x14ac:dyDescent="0.25">
      <c r="A51" s="11"/>
      <c r="B51" s="33" t="s">
        <v>71</v>
      </c>
      <c r="C51" s="123"/>
      <c r="D51" s="123"/>
      <c r="E51" s="123"/>
      <c r="F51" s="122"/>
      <c r="G51" s="122"/>
    </row>
    <row r="52" spans="1:9" ht="21.6" customHeight="1" x14ac:dyDescent="0.25">
      <c r="A52" s="11"/>
      <c r="B52" s="34" t="s">
        <v>72</v>
      </c>
      <c r="C52" s="137" t="s">
        <v>106</v>
      </c>
      <c r="D52" s="138">
        <v>3</v>
      </c>
      <c r="E52" s="139" t="s">
        <v>66</v>
      </c>
      <c r="F52" s="140">
        <v>6902</v>
      </c>
      <c r="G52" s="122">
        <f t="shared" si="4"/>
        <v>20706</v>
      </c>
    </row>
    <row r="53" spans="1:9" ht="13.5" customHeight="1" x14ac:dyDescent="0.25">
      <c r="A53" s="5"/>
      <c r="B53" s="35" t="s">
        <v>73</v>
      </c>
      <c r="C53" s="36"/>
      <c r="D53" s="36"/>
      <c r="E53" s="36"/>
      <c r="F53" s="37"/>
      <c r="G53" s="38">
        <f>SUM(G44:G52)</f>
        <v>2967166</v>
      </c>
    </row>
    <row r="54" spans="1:9" ht="12" customHeight="1" x14ac:dyDescent="0.25">
      <c r="A54" s="2"/>
      <c r="B54" s="28"/>
      <c r="C54" s="29"/>
      <c r="D54" s="29"/>
      <c r="E54" s="39"/>
      <c r="F54" s="30"/>
      <c r="G54" s="30"/>
    </row>
    <row r="55" spans="1:9" ht="12" customHeight="1" x14ac:dyDescent="0.25">
      <c r="A55" s="5"/>
      <c r="B55" s="24" t="s">
        <v>74</v>
      </c>
      <c r="C55" s="25"/>
      <c r="D55" s="26"/>
      <c r="E55" s="26"/>
      <c r="F55" s="27"/>
      <c r="G55" s="27"/>
    </row>
    <row r="56" spans="1:9" ht="24" customHeight="1" x14ac:dyDescent="0.25">
      <c r="A56" s="5"/>
      <c r="B56" s="63" t="s">
        <v>75</v>
      </c>
      <c r="C56" s="64" t="s">
        <v>57</v>
      </c>
      <c r="D56" s="64" t="s">
        <v>58</v>
      </c>
      <c r="E56" s="63" t="s">
        <v>27</v>
      </c>
      <c r="F56" s="64" t="s">
        <v>28</v>
      </c>
      <c r="G56" s="63" t="s">
        <v>29</v>
      </c>
    </row>
    <row r="57" spans="1:9" ht="12.75" customHeight="1" x14ac:dyDescent="0.25">
      <c r="A57" s="43"/>
      <c r="B57" s="65" t="s">
        <v>76</v>
      </c>
      <c r="C57" s="141" t="s">
        <v>105</v>
      </c>
      <c r="D57" s="142">
        <v>10</v>
      </c>
      <c r="E57" s="131" t="s">
        <v>77</v>
      </c>
      <c r="F57" s="142">
        <v>10000</v>
      </c>
      <c r="G57" s="142">
        <f>(D57*F57)</f>
        <v>100000</v>
      </c>
    </row>
    <row r="58" spans="1:9" ht="13.5" customHeight="1" x14ac:dyDescent="0.25">
      <c r="A58" s="5"/>
      <c r="B58" s="59" t="s">
        <v>78</v>
      </c>
      <c r="C58" s="60"/>
      <c r="D58" s="60"/>
      <c r="E58" s="60"/>
      <c r="F58" s="61"/>
      <c r="G58" s="62">
        <f>SUM(G57:G57)</f>
        <v>100000</v>
      </c>
    </row>
    <row r="59" spans="1:9" ht="12" customHeight="1" x14ac:dyDescent="0.25">
      <c r="A59" s="2"/>
      <c r="B59" s="46"/>
      <c r="C59" s="46"/>
      <c r="D59" s="46"/>
      <c r="E59" s="46"/>
      <c r="F59" s="47"/>
      <c r="G59" s="47"/>
    </row>
    <row r="60" spans="1:9" ht="12" customHeight="1" x14ac:dyDescent="0.25">
      <c r="A60" s="43"/>
      <c r="B60" s="48" t="s">
        <v>79</v>
      </c>
      <c r="C60" s="49"/>
      <c r="D60" s="49"/>
      <c r="E60" s="49"/>
      <c r="F60" s="49"/>
      <c r="G60" s="50">
        <f>G28+G35+G40+G53+G58</f>
        <v>4987166</v>
      </c>
    </row>
    <row r="61" spans="1:9" ht="12" customHeight="1" x14ac:dyDescent="0.25">
      <c r="A61" s="43"/>
      <c r="B61" s="51" t="s">
        <v>80</v>
      </c>
      <c r="C61" s="41"/>
      <c r="D61" s="41"/>
      <c r="E61" s="41"/>
      <c r="F61" s="41"/>
      <c r="G61" s="52">
        <f>G60*0.05</f>
        <v>249358.30000000002</v>
      </c>
    </row>
    <row r="62" spans="1:9" ht="12" customHeight="1" x14ac:dyDescent="0.25">
      <c r="A62" s="43"/>
      <c r="B62" s="53" t="s">
        <v>81</v>
      </c>
      <c r="C62" s="40"/>
      <c r="D62" s="40"/>
      <c r="E62" s="40"/>
      <c r="F62" s="40"/>
      <c r="G62" s="54">
        <f>G61+G60</f>
        <v>5236524.3</v>
      </c>
    </row>
    <row r="63" spans="1:9" ht="12" customHeight="1" x14ac:dyDescent="0.25">
      <c r="A63" s="43"/>
      <c r="B63" s="51" t="s">
        <v>82</v>
      </c>
      <c r="C63" s="41"/>
      <c r="D63" s="41"/>
      <c r="E63" s="41"/>
      <c r="F63" s="41"/>
      <c r="G63" s="52">
        <f>G12</f>
        <v>12000000</v>
      </c>
      <c r="I63" s="113"/>
    </row>
    <row r="64" spans="1:9" ht="12" customHeight="1" x14ac:dyDescent="0.25">
      <c r="A64" s="43"/>
      <c r="B64" s="55" t="s">
        <v>83</v>
      </c>
      <c r="C64" s="56"/>
      <c r="D64" s="56"/>
      <c r="E64" s="56"/>
      <c r="F64" s="56"/>
      <c r="G64" s="112">
        <f>G63-G62</f>
        <v>6763475.7000000002</v>
      </c>
    </row>
    <row r="65" spans="1:7" ht="12" customHeight="1" x14ac:dyDescent="0.25">
      <c r="A65" s="43"/>
      <c r="B65" s="44" t="s">
        <v>84</v>
      </c>
      <c r="C65" s="45"/>
      <c r="D65" s="45"/>
      <c r="E65" s="45"/>
      <c r="F65" s="45"/>
      <c r="G65" s="42"/>
    </row>
    <row r="66" spans="1:7" ht="12.75" customHeight="1" x14ac:dyDescent="0.25">
      <c r="A66" s="43"/>
      <c r="B66" s="57"/>
      <c r="C66" s="45"/>
      <c r="D66" s="45"/>
      <c r="E66" s="45"/>
      <c r="F66" s="45"/>
      <c r="G66" s="42"/>
    </row>
    <row r="67" spans="1:7" ht="11.25" customHeight="1" thickBot="1" x14ac:dyDescent="0.3"/>
    <row r="68" spans="1:7" ht="11.25" customHeight="1" x14ac:dyDescent="0.25">
      <c r="B68" s="66" t="s">
        <v>85</v>
      </c>
      <c r="C68" s="67"/>
      <c r="D68" s="67"/>
      <c r="E68" s="67"/>
      <c r="F68" s="68"/>
    </row>
    <row r="69" spans="1:7" ht="11.25" customHeight="1" x14ac:dyDescent="0.25">
      <c r="B69" s="69" t="s">
        <v>86</v>
      </c>
      <c r="C69" s="70"/>
      <c r="D69" s="70"/>
      <c r="E69" s="70"/>
      <c r="F69" s="71"/>
    </row>
    <row r="70" spans="1:7" ht="11.25" customHeight="1" x14ac:dyDescent="0.25">
      <c r="B70" s="69" t="s">
        <v>87</v>
      </c>
      <c r="C70" s="70"/>
      <c r="D70" s="70"/>
      <c r="E70" s="70"/>
      <c r="F70" s="71"/>
    </row>
    <row r="71" spans="1:7" ht="11.25" customHeight="1" x14ac:dyDescent="0.25">
      <c r="B71" s="69" t="s">
        <v>88</v>
      </c>
      <c r="C71" s="70"/>
      <c r="D71" s="70"/>
      <c r="E71" s="70"/>
      <c r="F71" s="71"/>
    </row>
    <row r="72" spans="1:7" ht="11.25" customHeight="1" x14ac:dyDescent="0.25">
      <c r="B72" s="69" t="s">
        <v>89</v>
      </c>
      <c r="C72" s="70"/>
      <c r="D72" s="70"/>
      <c r="E72" s="70"/>
      <c r="F72" s="71"/>
    </row>
    <row r="73" spans="1:7" ht="11.25" customHeight="1" x14ac:dyDescent="0.25">
      <c r="B73" s="69" t="s">
        <v>90</v>
      </c>
      <c r="C73" s="70"/>
      <c r="D73" s="70"/>
      <c r="E73" s="70"/>
      <c r="F73" s="71"/>
    </row>
    <row r="74" spans="1:7" ht="11.25" customHeight="1" thickBot="1" x14ac:dyDescent="0.3">
      <c r="B74" s="72" t="s">
        <v>91</v>
      </c>
      <c r="C74" s="73"/>
      <c r="D74" s="73"/>
      <c r="E74" s="73"/>
      <c r="F74" s="74"/>
    </row>
    <row r="75" spans="1:7" ht="11.25" customHeight="1" x14ac:dyDescent="0.25">
      <c r="B75" s="75"/>
      <c r="C75" s="70"/>
      <c r="D75" s="70"/>
      <c r="E75" s="70"/>
      <c r="F75" s="70"/>
    </row>
    <row r="76" spans="1:7" ht="11.25" customHeight="1" thickBot="1" x14ac:dyDescent="0.3">
      <c r="B76" s="160" t="s">
        <v>92</v>
      </c>
      <c r="C76" s="161"/>
      <c r="D76" s="76"/>
      <c r="E76" s="77"/>
      <c r="F76" s="77"/>
    </row>
    <row r="77" spans="1:7" ht="11.25" customHeight="1" x14ac:dyDescent="0.25">
      <c r="B77" s="78" t="s">
        <v>75</v>
      </c>
      <c r="C77" s="79" t="s">
        <v>93</v>
      </c>
      <c r="D77" s="80" t="s">
        <v>94</v>
      </c>
      <c r="E77" s="77"/>
      <c r="F77" s="77"/>
    </row>
    <row r="78" spans="1:7" ht="11.25" customHeight="1" x14ac:dyDescent="0.25">
      <c r="B78" s="143" t="s">
        <v>95</v>
      </c>
      <c r="C78" s="144">
        <f>G28</f>
        <v>1760000</v>
      </c>
      <c r="D78" s="81">
        <f>(C78/C84)</f>
        <v>0.3361007987683739</v>
      </c>
      <c r="E78" s="77"/>
      <c r="F78" s="77"/>
    </row>
    <row r="79" spans="1:7" ht="11.25" customHeight="1" x14ac:dyDescent="0.25">
      <c r="B79" s="143" t="s">
        <v>96</v>
      </c>
      <c r="C79" s="145">
        <v>0</v>
      </c>
      <c r="D79" s="81">
        <v>0</v>
      </c>
      <c r="E79" s="77"/>
      <c r="F79" s="77"/>
    </row>
    <row r="80" spans="1:7" ht="11.25" customHeight="1" x14ac:dyDescent="0.25">
      <c r="B80" s="143" t="s">
        <v>97</v>
      </c>
      <c r="C80" s="144">
        <v>160000</v>
      </c>
      <c r="D80" s="81">
        <f>(C80/C84)</f>
        <v>3.0554618069852175E-2</v>
      </c>
      <c r="E80" s="77"/>
      <c r="F80" s="77"/>
    </row>
    <row r="81" spans="2:6" ht="11.25" customHeight="1" x14ac:dyDescent="0.25">
      <c r="B81" s="143" t="s">
        <v>56</v>
      </c>
      <c r="C81" s="144">
        <f>G53</f>
        <v>2967166</v>
      </c>
      <c r="D81" s="81">
        <f>(C81/C84)</f>
        <v>0.56662889924906867</v>
      </c>
      <c r="E81" s="77"/>
      <c r="F81" s="77"/>
    </row>
    <row r="82" spans="2:6" ht="11.25" customHeight="1" x14ac:dyDescent="0.25">
      <c r="B82" s="143" t="s">
        <v>98</v>
      </c>
      <c r="C82" s="146">
        <f>G58</f>
        <v>100000</v>
      </c>
      <c r="D82" s="81">
        <f>(C82/C84)</f>
        <v>1.9096636293657609E-2</v>
      </c>
      <c r="E82" s="147"/>
      <c r="F82" s="82"/>
    </row>
    <row r="83" spans="2:6" ht="11.25" customHeight="1" x14ac:dyDescent="0.25">
      <c r="B83" s="143" t="s">
        <v>99</v>
      </c>
      <c r="C83" s="146">
        <f>G61</f>
        <v>249358.30000000002</v>
      </c>
      <c r="D83" s="81">
        <f>(C83/C84)</f>
        <v>4.7619047619047623E-2</v>
      </c>
      <c r="E83" s="147"/>
      <c r="F83" s="82"/>
    </row>
    <row r="84" spans="2:6" ht="11.25" customHeight="1" thickBot="1" x14ac:dyDescent="0.3">
      <c r="B84" s="148" t="s">
        <v>100</v>
      </c>
      <c r="C84" s="149">
        <f>SUM(C78:C83)</f>
        <v>5236524.3</v>
      </c>
      <c r="D84" s="150">
        <f>SUM(D78:D83)</f>
        <v>1</v>
      </c>
      <c r="E84" s="147"/>
      <c r="F84" s="82"/>
    </row>
    <row r="85" spans="2:6" ht="11.25" customHeight="1" x14ac:dyDescent="0.25">
      <c r="B85" s="151"/>
      <c r="C85" s="152"/>
      <c r="D85" s="152"/>
      <c r="E85" s="152"/>
      <c r="F85" s="45"/>
    </row>
    <row r="86" spans="2:6" ht="11.25" customHeight="1" x14ac:dyDescent="0.25">
      <c r="B86" s="83"/>
      <c r="C86" s="152"/>
      <c r="D86" s="152"/>
      <c r="E86" s="152"/>
      <c r="F86" s="45"/>
    </row>
    <row r="87" spans="2:6" ht="11.25" customHeight="1" thickBot="1" x14ac:dyDescent="0.3">
      <c r="B87" s="153"/>
      <c r="C87" s="154" t="s">
        <v>101</v>
      </c>
      <c r="D87" s="155"/>
      <c r="E87" s="156"/>
      <c r="F87" s="84"/>
    </row>
    <row r="88" spans="2:6" ht="11.25" customHeight="1" x14ac:dyDescent="0.25">
      <c r="B88" s="157" t="s">
        <v>102</v>
      </c>
      <c r="C88" s="158">
        <v>46000</v>
      </c>
      <c r="D88" s="158">
        <v>48000</v>
      </c>
      <c r="E88" s="159">
        <v>50000</v>
      </c>
      <c r="F88" s="85"/>
    </row>
    <row r="89" spans="2:6" ht="11.25" customHeight="1" thickBot="1" x14ac:dyDescent="0.3">
      <c r="B89" s="148" t="s">
        <v>103</v>
      </c>
      <c r="C89" s="149">
        <f>(C84/C88)</f>
        <v>113.8374847826087</v>
      </c>
      <c r="D89" s="149">
        <f>(C84/D88)</f>
        <v>109.09425625</v>
      </c>
      <c r="E89" s="149">
        <f>(C84/E88)</f>
        <v>104.730486</v>
      </c>
      <c r="F89" s="85"/>
    </row>
    <row r="90" spans="2:6" ht="11.25" customHeight="1" x14ac:dyDescent="0.25">
      <c r="B90" s="86" t="s">
        <v>104</v>
      </c>
      <c r="C90" s="70"/>
      <c r="D90" s="70"/>
      <c r="E90" s="70"/>
      <c r="F90" s="70"/>
    </row>
  </sheetData>
  <mergeCells count="9">
    <mergeCell ref="B76:C76"/>
    <mergeCell ref="E13:F13"/>
    <mergeCell ref="E11:F11"/>
    <mergeCell ref="E10:F10"/>
    <mergeCell ref="E9:F9"/>
    <mergeCell ref="E14:F14"/>
    <mergeCell ref="E15:F15"/>
    <mergeCell ref="B17:G17"/>
    <mergeCell ref="B37:C37"/>
  </mergeCells>
  <pageMargins left="0.748031" right="0.748031" top="0.98425200000000002" bottom="0.98425200000000002" header="0" footer="0"/>
  <pageSetup paperSize="14" scale="6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2021-04-05T16:11:16Z</dcterms:modified>
  <cp:category/>
  <cp:contentStatus/>
</cp:coreProperties>
</file>