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Curicó\"/>
    </mc:Choice>
  </mc:AlternateContent>
  <bookViews>
    <workbookView xWindow="-105" yWindow="-105" windowWidth="19425" windowHeight="10425"/>
  </bookViews>
  <sheets>
    <sheet name="Lechuga" sheetId="1" r:id="rId1"/>
  </sheets>
  <calcPr calcId="162913"/>
</workbook>
</file>

<file path=xl/calcChain.xml><?xml version="1.0" encoding="utf-8"?>
<calcChain xmlns="http://schemas.openxmlformats.org/spreadsheetml/2006/main">
  <c r="E98" i="1" l="1"/>
  <c r="G67" i="1" l="1"/>
  <c r="G62" i="1"/>
  <c r="G61" i="1"/>
  <c r="G57" i="1"/>
  <c r="G48" i="1" l="1"/>
  <c r="G51" i="1"/>
  <c r="G52" i="1"/>
  <c r="G53" i="1"/>
  <c r="G54" i="1"/>
  <c r="G55" i="1"/>
  <c r="G56" i="1"/>
  <c r="G58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G74" i="1"/>
  <c r="C98" i="1"/>
  <c r="C93" i="1" l="1"/>
  <c r="D92" i="1"/>
  <c r="D98" i="1" l="1"/>
  <c r="D87" i="1"/>
  <c r="D89" i="1"/>
  <c r="D90" i="1"/>
  <c r="D91" i="1"/>
  <c r="D93" i="1" l="1"/>
</calcChain>
</file>

<file path=xl/sharedStrings.xml><?xml version="1.0" encoding="utf-8"?>
<sst xmlns="http://schemas.openxmlformats.org/spreadsheetml/2006/main" count="176" uniqueCount="120">
  <si>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</si>
  <si>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</si>
  <si>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</si>
  <si>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</si>
  <si>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</si>
  <si>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</si>
  <si>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</si>
  <si>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</si>
  <si>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</si>
  <si>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</si>
  <si>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</si>
  <si>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</si>
  <si>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</si>
  <si>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</si>
  <si>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</si>
  <si>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</si>
  <si>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</si>
  <si>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</si>
  <si>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</si>
  <si>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</si>
  <si>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</si>
  <si>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</si>
  <si>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</si>
  <si>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</si>
  <si>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</si>
  <si>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</si>
  <si>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</si>
  <si>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</si>
  <si>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</si>
  <si>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</si>
  <si>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</si>
  <si>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</si>
  <si>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</si>
  <si>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</si>
  <si>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</si>
  <si>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</si>
  <si>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</si>
  <si>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</si>
  <si>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</si>
  <si>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</si>
  <si>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</si>
  <si>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</si>
  <si>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</si>
  <si>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</si>
  <si>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</si>
  <si>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</si>
  <si>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</si>
  <si>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</si>
  <si>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</si>
  <si>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</si>
  <si>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</si>
  <si>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</si>
  <si>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</si>
  <si>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</si>
  <si>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</si>
  <si>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</si>
  <si>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</si>
  <si>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</si>
  <si>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</si>
  <si>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</si>
  <si>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</si>
  <si>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JM</t>
  </si>
  <si>
    <t>RENDIMIENTO (UNID/Há.)</t>
  </si>
  <si>
    <t>CONSUMO</t>
  </si>
  <si>
    <t>DIC.2020</t>
  </si>
  <si>
    <t>DEL MAULE</t>
  </si>
  <si>
    <t>PRECIO ESPERADO ($/UNID)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</si>
  <si>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</si>
  <si>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</si>
  <si>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</si>
  <si>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</si>
  <si>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</si>
  <si>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</si>
  <si>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</si>
  <si>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</si>
  <si>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RASTRAJE</t>
  </si>
  <si>
    <t>MELGADURA</t>
  </si>
  <si>
    <t>TRAZADO ACEQUIA</t>
  </si>
  <si>
    <t>CULTIVADOR</t>
  </si>
  <si>
    <t>MEZCLA N,P (17-21-18)</t>
  </si>
  <si>
    <t>LT</t>
  </si>
  <si>
    <t>FERTIKIZANTES</t>
  </si>
  <si>
    <t>OCTUBRE</t>
  </si>
  <si>
    <t>SEPT</t>
  </si>
  <si>
    <t>OCT-DIC</t>
  </si>
  <si>
    <t>SEPT-OCTUB.</t>
  </si>
  <si>
    <t>APLIC- AGROQUIM.</t>
  </si>
  <si>
    <t>PLANTUL</t>
  </si>
  <si>
    <t>PKANTULA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</si>
  <si>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</si>
  <si>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</si>
  <si>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</si>
  <si>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</si>
  <si>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</si>
  <si>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</si>
  <si>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</si>
  <si>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</si>
  <si>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</si>
  <si>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</si>
  <si>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</si>
  <si>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</si>
  <si>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</si>
  <si>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>UNIDAD.</t>
  </si>
  <si>
    <t>ANALISIS  DE SUELO</t>
  </si>
  <si>
    <t xml:space="preserve">LECHUGA </t>
  </si>
  <si>
    <t>VARIAS</t>
  </si>
  <si>
    <t>MEDIO</t>
  </si>
  <si>
    <t>TODO EL AÑO</t>
  </si>
  <si>
    <t>HELADAS-LLUVIA-GRANIZO-SEQUIA</t>
  </si>
  <si>
    <t xml:space="preserve">UN  </t>
  </si>
  <si>
    <t>OCT-MARZO</t>
  </si>
  <si>
    <r>
      <t xml:space="preserve">COSECHA: </t>
    </r>
    <r>
      <rPr>
        <sz val="5"/>
        <rFont val="Arial Narrow"/>
        <family val="2"/>
      </rPr>
      <t>CORT-SELECC-EMBAL.</t>
    </r>
  </si>
  <si>
    <t>MARZO</t>
  </si>
  <si>
    <t>FERTILIZANTES FOLIAR</t>
  </si>
  <si>
    <t>CURICO</t>
  </si>
  <si>
    <t>RAUCO-TENO-CURICO</t>
  </si>
  <si>
    <t>MARZO-ABRIL</t>
  </si>
  <si>
    <t>ESCENARIOS COSTO UNITARIO  ($/un)</t>
  </si>
  <si>
    <t>Rendimiento (un/hà)</t>
  </si>
  <si>
    <t>Costo unitario ($/un)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</si>
</sst>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 applyNumberFormat="0" applyFill="0" applyBorder="0" applyProtection="0"/>
    <xf numFmtId="0" fontId="3" fillId="0" borderId="13"/>
    <xf numFmtId="166" fontId="3" fillId="0" borderId="13" applyFont="0" applyFill="0" applyBorder="0" applyAlignment="0" applyProtection="0"/>
    <xf numFmtId="0" fontId="2" fillId="0" borderId="13"/>
    <xf numFmtId="166" fontId="2" fillId="0" borderId="13" applyFont="0" applyFill="0" applyBorder="0" applyAlignment="0" applyProtection="0"/>
    <xf numFmtId="0" fontId="1" fillId="0" borderId="13"/>
    <xf numFmtId="166" fontId="1" fillId="0" borderId="13" applyFont="0" applyFill="0" applyBorder="0" applyAlignment="0" applyProtection="0"/>
    <xf numFmtId="41" fontId="21" fillId="0" borderId="0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5" fillId="2" borderId="5" xfId="0" applyNumberFormat="1" applyFont="1" applyFill="1" applyBorder="1" applyAlignment="1"/>
    <xf numFmtId="49" fontId="7" fillId="2" borderId="5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right" wrapText="1"/>
    </xf>
    <xf numFmtId="49" fontId="7" fillId="2" borderId="5" xfId="0" applyNumberFormat="1" applyFont="1" applyFill="1" applyBorder="1" applyAlignment="1"/>
    <xf numFmtId="0" fontId="7" fillId="2" borderId="5" xfId="0" applyFont="1" applyFill="1" applyBorder="1" applyAlignment="1"/>
    <xf numFmtId="3" fontId="7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49" fontId="4" fillId="5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3" fontId="5" fillId="2" borderId="10" xfId="0" applyNumberFormat="1" applyFont="1" applyFill="1" applyBorder="1" applyAlignment="1"/>
    <xf numFmtId="49" fontId="10" fillId="3" borderId="7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4" fillId="5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17" fillId="7" borderId="13" xfId="0" applyFont="1" applyFill="1" applyBorder="1" applyAlignment="1"/>
    <xf numFmtId="0" fontId="12" fillId="7" borderId="12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19" fillId="2" borderId="13" xfId="0" applyNumberFormat="1" applyFont="1" applyFill="1" applyBorder="1" applyAlignment="1">
      <alignment vertical="center"/>
    </xf>
    <xf numFmtId="0" fontId="17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5" fillId="2" borderId="16" xfId="0" applyFont="1" applyFill="1" applyBorder="1" applyAlignment="1"/>
    <xf numFmtId="3" fontId="5" fillId="2" borderId="16" xfId="0" applyNumberFormat="1" applyFont="1" applyFill="1" applyBorder="1" applyAlignment="1"/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49" fontId="4" fillId="5" borderId="22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15" fillId="8" borderId="25" xfId="0" applyNumberFormat="1" applyFont="1" applyFill="1" applyBorder="1" applyAlignment="1">
      <alignment vertical="center"/>
    </xf>
    <xf numFmtId="49" fontId="15" fillId="2" borderId="27" xfId="0" applyNumberFormat="1" applyFont="1" applyFill="1" applyBorder="1" applyAlignment="1">
      <alignment vertical="center"/>
    </xf>
    <xf numFmtId="9" fontId="17" fillId="2" borderId="28" xfId="0" applyNumberFormat="1" applyFont="1" applyFill="1" applyBorder="1" applyAlignment="1"/>
    <xf numFmtId="49" fontId="15" fillId="8" borderId="29" xfId="0" applyNumberFormat="1" applyFont="1" applyFill="1" applyBorder="1" applyAlignment="1">
      <alignment vertical="center"/>
    </xf>
    <xf numFmtId="165" fontId="15" fillId="8" borderId="30" xfId="0" applyNumberFormat="1" applyFont="1" applyFill="1" applyBorder="1" applyAlignment="1">
      <alignment vertical="center"/>
    </xf>
    <xf numFmtId="9" fontId="15" fillId="8" borderId="31" xfId="0" applyNumberFormat="1" applyFont="1" applyFill="1" applyBorder="1" applyAlignment="1">
      <alignment vertical="center"/>
    </xf>
    <xf numFmtId="0" fontId="17" fillId="9" borderId="34" xfId="0" applyFont="1" applyFill="1" applyBorder="1" applyAlignment="1"/>
    <xf numFmtId="0" fontId="17" fillId="2" borderId="13" xfId="0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49" fontId="15" fillId="2" borderId="35" xfId="0" applyNumberFormat="1" applyFont="1" applyFill="1" applyBorder="1" applyAlignment="1">
      <alignment vertical="center"/>
    </xf>
    <xf numFmtId="0" fontId="17" fillId="2" borderId="36" xfId="0" applyFont="1" applyFill="1" applyBorder="1" applyAlignment="1"/>
    <xf numFmtId="0" fontId="17" fillId="2" borderId="37" xfId="0" applyFont="1" applyFill="1" applyBorder="1" applyAlignment="1"/>
    <xf numFmtId="49" fontId="17" fillId="2" borderId="38" xfId="0" applyNumberFormat="1" applyFont="1" applyFill="1" applyBorder="1" applyAlignment="1">
      <alignment vertical="center"/>
    </xf>
    <xf numFmtId="0" fontId="17" fillId="2" borderId="39" xfId="0" applyFont="1" applyFill="1" applyBorder="1" applyAlignment="1"/>
    <xf numFmtId="49" fontId="17" fillId="2" borderId="40" xfId="0" applyNumberFormat="1" applyFont="1" applyFill="1" applyBorder="1" applyAlignment="1">
      <alignment vertical="center"/>
    </xf>
    <xf numFmtId="0" fontId="17" fillId="2" borderId="41" xfId="0" applyFont="1" applyFill="1" applyBorder="1" applyAlignment="1"/>
    <xf numFmtId="0" fontId="17" fillId="2" borderId="42" xfId="0" applyFont="1" applyFill="1" applyBorder="1" applyAlignment="1"/>
    <xf numFmtId="0" fontId="15" fillId="7" borderId="13" xfId="0" applyFont="1" applyFill="1" applyBorder="1" applyAlignment="1">
      <alignment vertical="center"/>
    </xf>
    <xf numFmtId="0" fontId="12" fillId="9" borderId="12" xfId="0" applyFont="1" applyFill="1" applyBorder="1" applyAlignment="1">
      <alignment vertical="center"/>
    </xf>
    <xf numFmtId="49" fontId="20" fillId="9" borderId="13" xfId="0" applyNumberFormat="1" applyFont="1" applyFill="1" applyBorder="1" applyAlignment="1">
      <alignment vertical="center"/>
    </xf>
    <xf numFmtId="0" fontId="12" fillId="9" borderId="13" xfId="0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49" fontId="15" fillId="8" borderId="44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0" fontId="0" fillId="2" borderId="13" xfId="0" applyFont="1" applyFill="1" applyBorder="1" applyAlignment="1"/>
    <xf numFmtId="167" fontId="7" fillId="2" borderId="5" xfId="0" applyNumberFormat="1" applyFont="1" applyFill="1" applyBorder="1" applyAlignment="1"/>
    <xf numFmtId="0" fontId="0" fillId="0" borderId="0" xfId="0" applyNumberFormat="1" applyFont="1" applyAlignment="1">
      <alignment horizontal="right"/>
    </xf>
    <xf numFmtId="0" fontId="5" fillId="2" borderId="52" xfId="0" applyFont="1" applyFill="1" applyBorder="1" applyAlignment="1"/>
    <xf numFmtId="0" fontId="5" fillId="2" borderId="51" xfId="0" applyFont="1" applyFill="1" applyBorder="1" applyAlignment="1"/>
    <xf numFmtId="0" fontId="5" fillId="2" borderId="51" xfId="0" applyFont="1" applyFill="1" applyBorder="1" applyAlignment="1">
      <alignment horizontal="justify" wrapText="1"/>
    </xf>
    <xf numFmtId="0" fontId="5" fillId="2" borderId="53" xfId="0" applyFont="1" applyFill="1" applyBorder="1" applyAlignment="1"/>
    <xf numFmtId="0" fontId="5" fillId="2" borderId="54" xfId="0" applyFont="1" applyFill="1" applyBorder="1" applyAlignment="1">
      <alignment horizontal="left"/>
    </xf>
    <xf numFmtId="0" fontId="5" fillId="2" borderId="54" xfId="0" applyFont="1" applyFill="1" applyBorder="1" applyAlignment="1"/>
    <xf numFmtId="49" fontId="4" fillId="5" borderId="58" xfId="0" applyNumberFormat="1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3" fontId="5" fillId="2" borderId="54" xfId="0" applyNumberFormat="1" applyFont="1" applyFill="1" applyBorder="1" applyAlignment="1"/>
    <xf numFmtId="49" fontId="10" fillId="3" borderId="50" xfId="0" applyNumberFormat="1" applyFont="1" applyFill="1" applyBorder="1" applyAlignment="1">
      <alignment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horizontal="right" wrapText="1"/>
    </xf>
    <xf numFmtId="3" fontId="7" fillId="2" borderId="49" xfId="0" applyNumberFormat="1" applyFont="1" applyFill="1" applyBorder="1" applyAlignment="1">
      <alignment horizontal="right" wrapText="1"/>
    </xf>
    <xf numFmtId="3" fontId="7" fillId="2" borderId="48" xfId="0" applyNumberFormat="1" applyFont="1" applyFill="1" applyBorder="1" applyAlignment="1">
      <alignment horizontal="right" wrapText="1"/>
    </xf>
    <xf numFmtId="0" fontId="7" fillId="2" borderId="47" xfId="0" applyFont="1" applyFill="1" applyBorder="1" applyAlignment="1">
      <alignment horizontal="right" vertical="center" wrapText="1"/>
    </xf>
    <xf numFmtId="0" fontId="11" fillId="2" borderId="47" xfId="0" applyFont="1" applyFill="1" applyBorder="1" applyAlignment="1">
      <alignment horizontal="left" vertical="center" wrapText="1"/>
    </xf>
    <xf numFmtId="3" fontId="7" fillId="2" borderId="47" xfId="0" applyNumberFormat="1" applyFont="1" applyFill="1" applyBorder="1" applyAlignment="1"/>
    <xf numFmtId="0" fontId="7" fillId="0" borderId="49" xfId="5" applyFont="1" applyFill="1" applyBorder="1" applyAlignment="1">
      <alignment wrapText="1"/>
    </xf>
    <xf numFmtId="0" fontId="7" fillId="0" borderId="49" xfId="5" applyFont="1" applyFill="1" applyBorder="1" applyAlignment="1">
      <alignment horizontal="center" wrapText="1"/>
    </xf>
    <xf numFmtId="168" fontId="7" fillId="0" borderId="49" xfId="4" applyNumberFormat="1" applyFont="1" applyFill="1" applyBorder="1" applyAlignment="1">
      <alignment horizontal="right" wrapText="1"/>
    </xf>
    <xf numFmtId="0" fontId="7" fillId="0" borderId="47" xfId="5" applyFont="1" applyFill="1" applyBorder="1" applyAlignment="1">
      <alignment wrapText="1"/>
    </xf>
    <xf numFmtId="168" fontId="7" fillId="0" borderId="47" xfId="4" applyNumberFormat="1" applyFont="1" applyFill="1" applyBorder="1" applyAlignment="1">
      <alignment horizontal="right" wrapText="1"/>
    </xf>
    <xf numFmtId="0" fontId="22" fillId="0" borderId="47" xfId="5" applyFont="1" applyBorder="1" applyAlignment="1">
      <alignment horizontal="left"/>
    </xf>
    <xf numFmtId="0" fontId="7" fillId="0" borderId="47" xfId="5" applyFont="1" applyFill="1" applyBorder="1" applyAlignment="1">
      <alignment horizontal="center" wrapText="1"/>
    </xf>
    <xf numFmtId="0" fontId="22" fillId="0" borderId="48" xfId="5" applyFont="1" applyBorder="1" applyAlignment="1">
      <alignment horizontal="left"/>
    </xf>
    <xf numFmtId="0" fontId="22" fillId="0" borderId="48" xfId="5" applyFont="1" applyBorder="1" applyAlignment="1">
      <alignment horizontal="center"/>
    </xf>
    <xf numFmtId="168" fontId="7" fillId="0" borderId="48" xfId="4" applyNumberFormat="1" applyFont="1" applyFill="1" applyBorder="1" applyAlignment="1">
      <alignment horizontal="right" wrapText="1"/>
    </xf>
    <xf numFmtId="3" fontId="23" fillId="3" borderId="50" xfId="0" applyNumberFormat="1" applyFont="1" applyFill="1" applyBorder="1" applyAlignment="1">
      <alignment vertical="center"/>
    </xf>
    <xf numFmtId="0" fontId="22" fillId="0" borderId="49" xfId="5" applyFont="1" applyFill="1" applyBorder="1" applyAlignment="1">
      <alignment horizontal="left"/>
    </xf>
    <xf numFmtId="0" fontId="22" fillId="0" borderId="49" xfId="5" applyFont="1" applyFill="1" applyBorder="1" applyAlignment="1">
      <alignment horizontal="center"/>
    </xf>
    <xf numFmtId="0" fontId="22" fillId="0" borderId="49" xfId="5" applyFont="1" applyFill="1" applyBorder="1" applyAlignment="1">
      <alignment horizontal="right"/>
    </xf>
    <xf numFmtId="0" fontId="22" fillId="0" borderId="47" xfId="5" applyFont="1" applyFill="1" applyBorder="1" applyAlignment="1">
      <alignment horizontal="left"/>
    </xf>
    <xf numFmtId="0" fontId="22" fillId="0" borderId="47" xfId="5" applyFont="1" applyFill="1" applyBorder="1" applyAlignment="1">
      <alignment horizontal="center"/>
    </xf>
    <xf numFmtId="0" fontId="22" fillId="0" borderId="47" xfId="5" applyFont="1" applyFill="1" applyBorder="1" applyAlignment="1">
      <alignment horizontal="right"/>
    </xf>
    <xf numFmtId="0" fontId="22" fillId="0" borderId="48" xfId="5" applyFont="1" applyFill="1" applyBorder="1" applyAlignment="1">
      <alignment horizontal="left"/>
    </xf>
    <xf numFmtId="0" fontId="22" fillId="0" borderId="48" xfId="5" applyFont="1" applyFill="1" applyBorder="1" applyAlignment="1">
      <alignment horizontal="center"/>
    </xf>
    <xf numFmtId="0" fontId="22" fillId="0" borderId="48" xfId="5" applyFont="1" applyFill="1" applyBorder="1" applyAlignment="1">
      <alignment horizontal="right"/>
    </xf>
    <xf numFmtId="0" fontId="24" fillId="0" borderId="47" xfId="5" applyFont="1" applyFill="1" applyBorder="1" applyAlignment="1">
      <alignment horizontal="left"/>
    </xf>
    <xf numFmtId="164" fontId="4" fillId="5" borderId="19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4" fontId="4" fillId="5" borderId="21" xfId="0" applyNumberFormat="1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164" fontId="4" fillId="6" borderId="24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41" fontId="15" fillId="8" borderId="45" xfId="7" applyFont="1" applyFill="1" applyBorder="1" applyAlignment="1">
      <alignment vertical="center"/>
    </xf>
    <xf numFmtId="41" fontId="15" fillId="8" borderId="46" xfId="7" applyFont="1" applyFill="1" applyBorder="1" applyAlignment="1">
      <alignment vertical="center"/>
    </xf>
    <xf numFmtId="41" fontId="15" fillId="8" borderId="30" xfId="7" applyFont="1" applyFill="1" applyBorder="1" applyAlignment="1">
      <alignment vertical="center"/>
    </xf>
    <xf numFmtId="41" fontId="15" fillId="8" borderId="31" xfId="7" applyFont="1" applyFill="1" applyBorder="1" applyAlignment="1">
      <alignment vertical="center"/>
    </xf>
    <xf numFmtId="0" fontId="7" fillId="0" borderId="49" xfId="5" applyFont="1" applyFill="1" applyBorder="1" applyAlignment="1">
      <alignment horizontal="center"/>
    </xf>
    <xf numFmtId="0" fontId="7" fillId="0" borderId="47" xfId="5" applyFont="1" applyFill="1" applyBorder="1" applyAlignment="1">
      <alignment horizontal="center"/>
    </xf>
    <xf numFmtId="0" fontId="22" fillId="0" borderId="47" xfId="5" applyFont="1" applyBorder="1" applyAlignment="1">
      <alignment horizontal="center"/>
    </xf>
    <xf numFmtId="0" fontId="7" fillId="0" borderId="48" xfId="5" applyFont="1" applyFill="1" applyBorder="1" applyAlignment="1">
      <alignment horizontal="center" wrapText="1"/>
    </xf>
    <xf numFmtId="49" fontId="23" fillId="3" borderId="50" xfId="0" applyNumberFormat="1" applyFont="1" applyFill="1" applyBorder="1" applyAlignment="1">
      <alignment horizontal="center" vertical="center" wrapText="1"/>
    </xf>
    <xf numFmtId="41" fontId="7" fillId="2" borderId="47" xfId="7" applyFont="1" applyFill="1" applyBorder="1" applyAlignment="1">
      <alignment horizontal="right" wrapText="1"/>
    </xf>
    <xf numFmtId="41" fontId="7" fillId="0" borderId="47" xfId="7" applyFont="1" applyBorder="1" applyAlignment="1">
      <alignment horizontal="right"/>
    </xf>
    <xf numFmtId="49" fontId="23" fillId="3" borderId="7" xfId="0" applyNumberFormat="1" applyFont="1" applyFill="1" applyBorder="1" applyAlignment="1">
      <alignment horizontal="center" vertical="center"/>
    </xf>
    <xf numFmtId="49" fontId="23" fillId="3" borderId="7" xfId="0" applyNumberFormat="1" applyFont="1" applyFill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vertical="center"/>
    </xf>
    <xf numFmtId="41" fontId="7" fillId="2" borderId="47" xfId="7" applyFont="1" applyFill="1" applyBorder="1" applyAlignment="1">
      <alignment horizontal="right" vertical="center" wrapText="1"/>
    </xf>
    <xf numFmtId="41" fontId="11" fillId="2" borderId="47" xfId="7" applyFont="1" applyFill="1" applyBorder="1" applyAlignment="1">
      <alignment horizontal="left" vertical="center" wrapText="1"/>
    </xf>
    <xf numFmtId="0" fontId="24" fillId="0" borderId="49" xfId="5" applyFont="1" applyFill="1" applyBorder="1" applyAlignment="1">
      <alignment horizontal="left"/>
    </xf>
    <xf numFmtId="0" fontId="7" fillId="2" borderId="49" xfId="0" applyFont="1" applyFill="1" applyBorder="1" applyAlignment="1">
      <alignment horizontal="right" vertical="center" wrapText="1"/>
    </xf>
    <xf numFmtId="41" fontId="7" fillId="2" borderId="49" xfId="7" applyFont="1" applyFill="1" applyBorder="1" applyAlignment="1">
      <alignment horizontal="right" vertical="center" wrapText="1"/>
    </xf>
    <xf numFmtId="3" fontId="7" fillId="2" borderId="48" xfId="0" applyNumberFormat="1" applyFont="1" applyFill="1" applyBorder="1" applyAlignment="1"/>
    <xf numFmtId="41" fontId="7" fillId="2" borderId="48" xfId="7" applyFont="1" applyFill="1" applyBorder="1" applyAlignment="1">
      <alignment horizontal="right" vertical="center" wrapText="1"/>
    </xf>
    <xf numFmtId="49" fontId="23" fillId="3" borderId="7" xfId="0" applyNumberFormat="1" applyFont="1" applyFill="1" applyBorder="1" applyAlignment="1">
      <alignment vertical="center"/>
    </xf>
    <xf numFmtId="0" fontId="5" fillId="2" borderId="60" xfId="0" applyFont="1" applyFill="1" applyBorder="1" applyAlignment="1"/>
    <xf numFmtId="0" fontId="8" fillId="2" borderId="60" xfId="0" applyFont="1" applyFill="1" applyBorder="1" applyAlignment="1"/>
    <xf numFmtId="0" fontId="0" fillId="2" borderId="52" xfId="0" applyFont="1" applyFill="1" applyBorder="1" applyAlignment="1"/>
    <xf numFmtId="0" fontId="5" fillId="2" borderId="61" xfId="0" applyFont="1" applyFill="1" applyBorder="1" applyAlignment="1">
      <alignment wrapText="1"/>
    </xf>
    <xf numFmtId="14" fontId="5" fillId="2" borderId="61" xfId="0" applyNumberFormat="1" applyFont="1" applyFill="1" applyBorder="1" applyAlignment="1"/>
    <xf numFmtId="49" fontId="4" fillId="3" borderId="47" xfId="0" applyNumberFormat="1" applyFont="1" applyFill="1" applyBorder="1" applyAlignment="1">
      <alignment vertical="center" wrapText="1"/>
    </xf>
    <xf numFmtId="49" fontId="19" fillId="2" borderId="47" xfId="0" applyNumberFormat="1" applyFont="1" applyFill="1" applyBorder="1" applyAlignment="1">
      <alignment horizontal="right"/>
    </xf>
    <xf numFmtId="49" fontId="7" fillId="2" borderId="47" xfId="0" applyNumberFormat="1" applyFont="1" applyFill="1" applyBorder="1" applyAlignment="1">
      <alignment vertical="center" wrapText="1"/>
    </xf>
    <xf numFmtId="49" fontId="7" fillId="2" borderId="47" xfId="0" applyNumberFormat="1" applyFont="1" applyFill="1" applyBorder="1" applyAlignment="1">
      <alignment horizontal="right" vertical="center" wrapText="1"/>
    </xf>
    <xf numFmtId="49" fontId="7" fillId="2" borderId="47" xfId="0" applyNumberFormat="1" applyFont="1" applyFill="1" applyBorder="1" applyAlignment="1">
      <alignment horizontal="right"/>
    </xf>
    <xf numFmtId="49" fontId="7" fillId="2" borderId="47" xfId="0" applyNumberFormat="1" applyFont="1" applyFill="1" applyBorder="1" applyAlignment="1">
      <alignment horizontal="right" wrapText="1"/>
    </xf>
    <xf numFmtId="14" fontId="7" fillId="2" borderId="47" xfId="0" applyNumberFormat="1" applyFont="1" applyFill="1" applyBorder="1" applyAlignment="1">
      <alignment horizontal="right"/>
    </xf>
    <xf numFmtId="49" fontId="7" fillId="2" borderId="62" xfId="0" applyNumberFormat="1" applyFont="1" applyFill="1" applyBorder="1" applyAlignment="1">
      <alignment wrapText="1"/>
    </xf>
    <xf numFmtId="49" fontId="7" fillId="2" borderId="62" xfId="0" applyNumberFormat="1" applyFont="1" applyFill="1" applyBorder="1" applyAlignment="1">
      <alignment horizontal="center"/>
    </xf>
    <xf numFmtId="3" fontId="7" fillId="2" borderId="62" xfId="0" applyNumberFormat="1" applyFont="1" applyFill="1" applyBorder="1" applyAlignment="1"/>
    <xf numFmtId="49" fontId="7" fillId="2" borderId="62" xfId="0" applyNumberFormat="1" applyFont="1" applyFill="1" applyBorder="1" applyAlignment="1">
      <alignment horizontal="center" wrapText="1"/>
    </xf>
    <xf numFmtId="49" fontId="15" fillId="8" borderId="14" xfId="0" applyNumberFormat="1" applyFont="1" applyFill="1" applyBorder="1" applyAlignment="1">
      <alignment horizontal="center" vertical="center"/>
    </xf>
    <xf numFmtId="49" fontId="17" fillId="8" borderId="26" xfId="0" applyNumberFormat="1" applyFont="1" applyFill="1" applyBorder="1" applyAlignment="1">
      <alignment horizontal="center"/>
    </xf>
    <xf numFmtId="49" fontId="20" fillId="9" borderId="32" xfId="0" applyNumberFormat="1" applyFont="1" applyFill="1" applyBorder="1" applyAlignment="1">
      <alignment vertical="center"/>
    </xf>
    <xf numFmtId="0" fontId="15" fillId="9" borderId="33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/>
    <xf numFmtId="0" fontId="7" fillId="2" borderId="5" xfId="0" applyFont="1" applyFill="1" applyBorder="1" applyAlignment="1"/>
    <xf numFmtId="49" fontId="9" fillId="3" borderId="55" xfId="0" applyNumberFormat="1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03" y="186121"/>
          <a:ext cx="5693104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87" zoomScaleNormal="87" workbookViewId="0">
      <selection activeCell="N98" sqref="N98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42578125" style="1" customWidth="1"/>
    <col min="4" max="4" width="9.42578125" style="1" customWidth="1"/>
    <col min="5" max="5" width="14.42578125" style="1" customWidth="1"/>
    <col min="6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50"/>
      <c r="C8" s="150"/>
      <c r="D8" s="2"/>
      <c r="E8" s="3"/>
      <c r="F8" s="3"/>
      <c r="G8" s="3"/>
    </row>
    <row r="9" spans="1:7" ht="12" customHeight="1">
      <c r="A9" s="39"/>
      <c r="B9" s="153" t="s">
        <v>0</v>
      </c>
      <c r="C9" s="154" t="s">
        <v>104</v>
      </c>
      <c r="D9" s="148"/>
      <c r="E9" s="170" t="s">
        <v>62</v>
      </c>
      <c r="F9" s="171"/>
      <c r="G9" s="5">
        <v>60000</v>
      </c>
    </row>
    <row r="10" spans="1:7" ht="15">
      <c r="A10" s="39"/>
      <c r="B10" s="155" t="s">
        <v>1</v>
      </c>
      <c r="C10" s="156" t="s">
        <v>105</v>
      </c>
      <c r="D10" s="149"/>
      <c r="E10" s="168" t="s">
        <v>2</v>
      </c>
      <c r="F10" s="169"/>
      <c r="G10" s="6" t="s">
        <v>107</v>
      </c>
    </row>
    <row r="11" spans="1:7" ht="15">
      <c r="A11" s="39"/>
      <c r="B11" s="155" t="s">
        <v>3</v>
      </c>
      <c r="C11" s="157" t="s">
        <v>106</v>
      </c>
      <c r="D11" s="149"/>
      <c r="E11" s="168" t="s">
        <v>66</v>
      </c>
      <c r="F11" s="169"/>
      <c r="G11" s="76">
        <v>120</v>
      </c>
    </row>
    <row r="12" spans="1:7" ht="11.25" customHeight="1">
      <c r="A12" s="39"/>
      <c r="B12" s="155" t="s">
        <v>4</v>
      </c>
      <c r="C12" s="158" t="s">
        <v>65</v>
      </c>
      <c r="D12" s="149"/>
      <c r="E12" s="8" t="s">
        <v>5</v>
      </c>
      <c r="F12" s="9"/>
      <c r="G12" s="10">
        <f>(G9*G11)</f>
        <v>7200000</v>
      </c>
    </row>
    <row r="13" spans="1:7" ht="11.25" customHeight="1">
      <c r="A13" s="39"/>
      <c r="B13" s="155" t="s">
        <v>6</v>
      </c>
      <c r="C13" s="157" t="s">
        <v>114</v>
      </c>
      <c r="D13" s="149"/>
      <c r="E13" s="168" t="s">
        <v>7</v>
      </c>
      <c r="F13" s="169"/>
      <c r="G13" s="6" t="s">
        <v>63</v>
      </c>
    </row>
    <row r="14" spans="1:7" ht="13.5" customHeight="1">
      <c r="A14" s="39"/>
      <c r="B14" s="155" t="s">
        <v>8</v>
      </c>
      <c r="C14" s="157" t="s">
        <v>115</v>
      </c>
      <c r="D14" s="149"/>
      <c r="E14" s="168" t="s">
        <v>9</v>
      </c>
      <c r="F14" s="169"/>
      <c r="G14" s="6" t="s">
        <v>107</v>
      </c>
    </row>
    <row r="15" spans="1:7" ht="26.25" customHeight="1">
      <c r="A15" s="39"/>
      <c r="B15" s="155" t="s">
        <v>10</v>
      </c>
      <c r="C15" s="159" t="s">
        <v>64</v>
      </c>
      <c r="D15" s="149"/>
      <c r="E15" s="172" t="s">
        <v>11</v>
      </c>
      <c r="F15" s="173"/>
      <c r="G15" s="7" t="s">
        <v>108</v>
      </c>
    </row>
    <row r="16" spans="1:7" ht="12" customHeight="1">
      <c r="A16" s="2"/>
      <c r="B16" s="151"/>
      <c r="C16" s="152"/>
      <c r="D16" s="78"/>
      <c r="E16" s="79"/>
      <c r="F16" s="79"/>
      <c r="G16" s="80"/>
    </row>
    <row r="17" spans="1:8" ht="12" customHeight="1">
      <c r="A17" s="39"/>
      <c r="B17" s="174" t="s">
        <v>12</v>
      </c>
      <c r="C17" s="175"/>
      <c r="D17" s="175"/>
      <c r="E17" s="175"/>
      <c r="F17" s="175"/>
      <c r="G17" s="176"/>
    </row>
    <row r="18" spans="1:8" ht="12" customHeight="1">
      <c r="A18" s="2"/>
      <c r="B18" s="81"/>
      <c r="C18" s="82"/>
      <c r="D18" s="82"/>
      <c r="E18" s="82"/>
      <c r="F18" s="83"/>
      <c r="G18" s="83"/>
    </row>
    <row r="19" spans="1:8" ht="12" customHeight="1">
      <c r="A19" s="4"/>
      <c r="B19" s="84" t="s">
        <v>13</v>
      </c>
      <c r="C19" s="85"/>
      <c r="D19" s="86"/>
      <c r="E19" s="86"/>
      <c r="F19" s="86"/>
      <c r="G19" s="86"/>
    </row>
    <row r="20" spans="1:8" ht="24" customHeight="1">
      <c r="A20" s="39"/>
      <c r="B20" s="134" t="s">
        <v>14</v>
      </c>
      <c r="C20" s="134" t="s">
        <v>15</v>
      </c>
      <c r="D20" s="134" t="s">
        <v>16</v>
      </c>
      <c r="E20" s="134" t="s">
        <v>17</v>
      </c>
      <c r="F20" s="134" t="s">
        <v>18</v>
      </c>
      <c r="G20" s="134" t="s">
        <v>19</v>
      </c>
    </row>
    <row r="21" spans="1:8" ht="12.75" customHeight="1">
      <c r="A21" s="39"/>
      <c r="B21" s="97" t="s">
        <v>68</v>
      </c>
      <c r="C21" s="98" t="s">
        <v>20</v>
      </c>
      <c r="D21" s="98">
        <v>1</v>
      </c>
      <c r="E21" s="98" t="s">
        <v>83</v>
      </c>
      <c r="F21" s="99">
        <v>20000</v>
      </c>
      <c r="G21" s="99">
        <f t="shared" ref="G21:G27" si="0">D21*F21</f>
        <v>20000</v>
      </c>
    </row>
    <row r="22" spans="1:8" ht="15">
      <c r="A22" s="39"/>
      <c r="B22" s="100" t="s">
        <v>73</v>
      </c>
      <c r="C22" s="103" t="s">
        <v>109</v>
      </c>
      <c r="D22" s="103">
        <v>65000</v>
      </c>
      <c r="E22" s="103" t="s">
        <v>82</v>
      </c>
      <c r="F22" s="101">
        <v>10</v>
      </c>
      <c r="G22" s="101">
        <f t="shared" si="0"/>
        <v>650000</v>
      </c>
      <c r="H22" s="77"/>
    </row>
    <row r="23" spans="1:8" ht="12.75" customHeight="1">
      <c r="A23" s="75"/>
      <c r="B23" s="102" t="s">
        <v>67</v>
      </c>
      <c r="C23" s="103" t="s">
        <v>20</v>
      </c>
      <c r="D23" s="132">
        <v>1</v>
      </c>
      <c r="E23" s="103" t="s">
        <v>84</v>
      </c>
      <c r="F23" s="101">
        <v>20000</v>
      </c>
      <c r="G23" s="101">
        <f t="shared" si="0"/>
        <v>20000</v>
      </c>
      <c r="H23" s="77"/>
    </row>
    <row r="24" spans="1:8" ht="12.75" customHeight="1">
      <c r="A24" s="75"/>
      <c r="B24" s="102" t="s">
        <v>70</v>
      </c>
      <c r="C24" s="103" t="s">
        <v>20</v>
      </c>
      <c r="D24" s="132">
        <v>15</v>
      </c>
      <c r="E24" s="103" t="s">
        <v>110</v>
      </c>
      <c r="F24" s="101">
        <v>20000</v>
      </c>
      <c r="G24" s="101">
        <f t="shared" si="0"/>
        <v>300000</v>
      </c>
      <c r="H24" s="77"/>
    </row>
    <row r="25" spans="1:8" ht="12.75" customHeight="1">
      <c r="A25" s="75"/>
      <c r="B25" s="102" t="s">
        <v>74</v>
      </c>
      <c r="C25" s="103" t="s">
        <v>20</v>
      </c>
      <c r="D25" s="132">
        <v>3</v>
      </c>
      <c r="E25" s="103" t="s">
        <v>110</v>
      </c>
      <c r="F25" s="101">
        <v>20000</v>
      </c>
      <c r="G25" s="101">
        <f t="shared" si="0"/>
        <v>60000</v>
      </c>
      <c r="H25" s="77"/>
    </row>
    <row r="26" spans="1:8" ht="12.75" customHeight="1">
      <c r="A26" s="75"/>
      <c r="B26" s="102" t="s">
        <v>69</v>
      </c>
      <c r="C26" s="103" t="s">
        <v>20</v>
      </c>
      <c r="D26" s="132">
        <v>8</v>
      </c>
      <c r="E26" s="103" t="s">
        <v>84</v>
      </c>
      <c r="F26" s="101">
        <v>20000</v>
      </c>
      <c r="G26" s="101">
        <f t="shared" si="0"/>
        <v>160000</v>
      </c>
      <c r="H26" s="77"/>
    </row>
    <row r="27" spans="1:8" ht="12.75" customHeight="1">
      <c r="A27" s="75"/>
      <c r="B27" s="104" t="s">
        <v>111</v>
      </c>
      <c r="C27" s="133" t="s">
        <v>109</v>
      </c>
      <c r="D27" s="105">
        <v>60000</v>
      </c>
      <c r="E27" s="105" t="s">
        <v>112</v>
      </c>
      <c r="F27" s="106">
        <v>20</v>
      </c>
      <c r="G27" s="106">
        <f t="shared" si="0"/>
        <v>1200000</v>
      </c>
      <c r="H27" s="77"/>
    </row>
    <row r="28" spans="1:8" ht="12.75" customHeight="1">
      <c r="A28" s="39"/>
      <c r="B28" s="88" t="s">
        <v>21</v>
      </c>
      <c r="C28" s="89"/>
      <c r="D28" s="89"/>
      <c r="E28" s="89"/>
      <c r="F28" s="90"/>
      <c r="G28" s="107">
        <f>SUM(G21:G27)</f>
        <v>2410000</v>
      </c>
    </row>
    <row r="29" spans="1:8" ht="12" customHeight="1">
      <c r="A29" s="2"/>
      <c r="B29" s="81"/>
      <c r="C29" s="83"/>
      <c r="D29" s="83"/>
      <c r="E29" s="83"/>
      <c r="F29" s="87"/>
      <c r="G29" s="87"/>
    </row>
    <row r="30" spans="1:8" ht="12" customHeight="1">
      <c r="A30" s="4"/>
      <c r="B30" s="12" t="s">
        <v>22</v>
      </c>
      <c r="C30" s="13"/>
      <c r="D30" s="14"/>
      <c r="E30" s="14"/>
      <c r="F30" s="15"/>
      <c r="G30" s="15"/>
    </row>
    <row r="31" spans="1:8" ht="24" customHeight="1">
      <c r="A31" s="4"/>
      <c r="B31" s="16" t="s">
        <v>14</v>
      </c>
      <c r="C31" s="17" t="s">
        <v>15</v>
      </c>
      <c r="D31" s="17" t="s">
        <v>16</v>
      </c>
      <c r="E31" s="16" t="s">
        <v>17</v>
      </c>
      <c r="F31" s="17" t="s">
        <v>18</v>
      </c>
      <c r="G31" s="16" t="s">
        <v>19</v>
      </c>
    </row>
    <row r="32" spans="1:8" ht="12" customHeight="1">
      <c r="A32" s="4"/>
      <c r="B32" s="18"/>
      <c r="C32" s="19"/>
      <c r="D32" s="19"/>
      <c r="E32" s="19"/>
      <c r="F32" s="18"/>
      <c r="G32" s="18"/>
    </row>
    <row r="33" spans="1:11" ht="12" customHeight="1">
      <c r="A33" s="4"/>
      <c r="B33" s="20" t="s">
        <v>23</v>
      </c>
      <c r="C33" s="21"/>
      <c r="D33" s="21"/>
      <c r="E33" s="21"/>
      <c r="F33" s="22"/>
      <c r="G33" s="22"/>
    </row>
    <row r="34" spans="1:11" ht="12" customHeight="1">
      <c r="A34" s="2"/>
      <c r="B34" s="23"/>
      <c r="C34" s="24"/>
      <c r="D34" s="24"/>
      <c r="E34" s="24"/>
      <c r="F34" s="25"/>
      <c r="G34" s="25"/>
    </row>
    <row r="35" spans="1:11" ht="12" customHeight="1">
      <c r="A35" s="4"/>
      <c r="B35" s="12" t="s">
        <v>24</v>
      </c>
      <c r="C35" s="13"/>
      <c r="D35" s="14"/>
      <c r="E35" s="14"/>
      <c r="F35" s="15"/>
      <c r="G35" s="15"/>
    </row>
    <row r="36" spans="1:11" ht="24" customHeight="1">
      <c r="A36" s="4"/>
      <c r="B36" s="137" t="s">
        <v>14</v>
      </c>
      <c r="C36" s="137" t="s">
        <v>15</v>
      </c>
      <c r="D36" s="137" t="s">
        <v>16</v>
      </c>
      <c r="E36" s="137" t="s">
        <v>17</v>
      </c>
      <c r="F36" s="138" t="s">
        <v>18</v>
      </c>
      <c r="G36" s="137" t="s">
        <v>19</v>
      </c>
    </row>
    <row r="37" spans="1:11" ht="12.75" customHeight="1">
      <c r="A37" s="39"/>
      <c r="B37" s="108" t="s">
        <v>58</v>
      </c>
      <c r="C37" s="109" t="s">
        <v>61</v>
      </c>
      <c r="D37" s="109">
        <v>0.4</v>
      </c>
      <c r="E37" s="130" t="s">
        <v>85</v>
      </c>
      <c r="F37" s="92">
        <v>125000</v>
      </c>
      <c r="G37" s="92">
        <f>D37*F37</f>
        <v>50000</v>
      </c>
    </row>
    <row r="38" spans="1:11" ht="12.75" customHeight="1">
      <c r="A38" s="39"/>
      <c r="B38" s="111" t="s">
        <v>75</v>
      </c>
      <c r="C38" s="112" t="s">
        <v>61</v>
      </c>
      <c r="D38" s="112">
        <v>0.4</v>
      </c>
      <c r="E38" s="131" t="s">
        <v>85</v>
      </c>
      <c r="F38" s="135">
        <v>125000</v>
      </c>
      <c r="G38" s="91">
        <f t="shared" ref="G38:G43" si="1">D38*F38</f>
        <v>50000</v>
      </c>
    </row>
    <row r="39" spans="1:11" ht="12.75" customHeight="1">
      <c r="A39" s="39"/>
      <c r="B39" s="111" t="s">
        <v>67</v>
      </c>
      <c r="C39" s="112" t="s">
        <v>61</v>
      </c>
      <c r="D39" s="112">
        <v>0.125</v>
      </c>
      <c r="E39" s="131" t="s">
        <v>84</v>
      </c>
      <c r="F39" s="136">
        <v>125000</v>
      </c>
      <c r="G39" s="91">
        <f t="shared" si="1"/>
        <v>15625</v>
      </c>
    </row>
    <row r="40" spans="1:11" ht="12.75" customHeight="1">
      <c r="A40" s="39"/>
      <c r="B40" s="111" t="s">
        <v>86</v>
      </c>
      <c r="C40" s="112" t="s">
        <v>61</v>
      </c>
      <c r="D40" s="112">
        <v>0.125</v>
      </c>
      <c r="E40" s="131" t="s">
        <v>84</v>
      </c>
      <c r="F40" s="135">
        <v>125000</v>
      </c>
      <c r="G40" s="91">
        <f t="shared" si="1"/>
        <v>15625</v>
      </c>
    </row>
    <row r="41" spans="1:11" ht="12.75" customHeight="1">
      <c r="A41" s="39"/>
      <c r="B41" s="111" t="s">
        <v>76</v>
      </c>
      <c r="C41" s="112" t="s">
        <v>61</v>
      </c>
      <c r="D41" s="112">
        <v>0.2</v>
      </c>
      <c r="E41" s="131" t="s">
        <v>85</v>
      </c>
      <c r="F41" s="135">
        <v>125000</v>
      </c>
      <c r="G41" s="91">
        <f t="shared" si="1"/>
        <v>25000</v>
      </c>
    </row>
    <row r="42" spans="1:11" ht="12.75" customHeight="1">
      <c r="A42" s="39"/>
      <c r="B42" s="111" t="s">
        <v>77</v>
      </c>
      <c r="C42" s="112" t="s">
        <v>61</v>
      </c>
      <c r="D42" s="112">
        <v>0.2</v>
      </c>
      <c r="E42" s="131" t="s">
        <v>85</v>
      </c>
      <c r="F42" s="135">
        <v>125000</v>
      </c>
      <c r="G42" s="91">
        <f t="shared" si="1"/>
        <v>25000</v>
      </c>
    </row>
    <row r="43" spans="1:11" ht="12.75" customHeight="1">
      <c r="A43" s="39"/>
      <c r="B43" s="114" t="s">
        <v>78</v>
      </c>
      <c r="C43" s="115" t="s">
        <v>61</v>
      </c>
      <c r="D43" s="115">
        <v>0.3</v>
      </c>
      <c r="E43" s="115" t="s">
        <v>72</v>
      </c>
      <c r="F43" s="93">
        <v>125000</v>
      </c>
      <c r="G43" s="93">
        <f t="shared" si="1"/>
        <v>37500</v>
      </c>
    </row>
    <row r="44" spans="1:11" ht="12.75" customHeight="1">
      <c r="A44" s="4"/>
      <c r="B44" s="26" t="s">
        <v>25</v>
      </c>
      <c r="C44" s="27"/>
      <c r="D44" s="27"/>
      <c r="E44" s="27"/>
      <c r="F44" s="28"/>
      <c r="G44" s="139">
        <f>SUM(G37:G43)</f>
        <v>218750</v>
      </c>
    </row>
    <row r="45" spans="1:11" ht="12" customHeight="1">
      <c r="A45" s="2"/>
      <c r="B45" s="23"/>
      <c r="C45" s="24"/>
      <c r="D45" s="24"/>
      <c r="E45" s="24"/>
      <c r="F45" s="25"/>
      <c r="G45" s="25"/>
    </row>
    <row r="46" spans="1:11" ht="12" customHeight="1">
      <c r="A46" s="4"/>
      <c r="B46" s="12" t="s">
        <v>26</v>
      </c>
      <c r="C46" s="13"/>
      <c r="D46" s="14"/>
      <c r="E46" s="14"/>
      <c r="F46" s="15"/>
      <c r="G46" s="15"/>
    </row>
    <row r="47" spans="1:11" ht="24" customHeight="1">
      <c r="A47" s="4"/>
      <c r="B47" s="138" t="s">
        <v>27</v>
      </c>
      <c r="C47" s="138" t="s">
        <v>28</v>
      </c>
      <c r="D47" s="138" t="s">
        <v>29</v>
      </c>
      <c r="E47" s="138" t="s">
        <v>17</v>
      </c>
      <c r="F47" s="138" t="s">
        <v>18</v>
      </c>
      <c r="G47" s="138" t="s">
        <v>19</v>
      </c>
      <c r="K47" s="74"/>
    </row>
    <row r="48" spans="1:11" ht="12.75" customHeight="1">
      <c r="A48" s="39"/>
      <c r="B48" s="142" t="s">
        <v>87</v>
      </c>
      <c r="C48" s="109" t="s">
        <v>88</v>
      </c>
      <c r="D48" s="110">
        <v>65000</v>
      </c>
      <c r="E48" s="109" t="s">
        <v>82</v>
      </c>
      <c r="F48" s="143">
        <v>20</v>
      </c>
      <c r="G48" s="144">
        <f>D48*F48</f>
        <v>1300000</v>
      </c>
      <c r="K48" s="74"/>
    </row>
    <row r="49" spans="1:11" ht="12.75" customHeight="1">
      <c r="A49" s="39"/>
      <c r="B49" s="117" t="s">
        <v>81</v>
      </c>
      <c r="C49" s="111"/>
      <c r="D49" s="111"/>
      <c r="E49" s="112"/>
      <c r="F49" s="95"/>
      <c r="G49" s="141"/>
      <c r="K49" s="74"/>
    </row>
    <row r="50" spans="1:11" ht="12.75" customHeight="1">
      <c r="A50" s="39"/>
      <c r="B50" s="111" t="s">
        <v>60</v>
      </c>
      <c r="C50" s="112" t="s">
        <v>57</v>
      </c>
      <c r="D50" s="113">
        <v>350</v>
      </c>
      <c r="E50" s="112" t="s">
        <v>89</v>
      </c>
      <c r="F50" s="94">
        <v>392</v>
      </c>
      <c r="G50" s="140">
        <f>D50*F50</f>
        <v>137200</v>
      </c>
      <c r="K50" s="74"/>
    </row>
    <row r="51" spans="1:11" ht="12.75" customHeight="1">
      <c r="A51" s="39"/>
      <c r="B51" s="111" t="s">
        <v>79</v>
      </c>
      <c r="C51" s="112" t="s">
        <v>57</v>
      </c>
      <c r="D51" s="113">
        <v>400</v>
      </c>
      <c r="E51" s="112" t="s">
        <v>82</v>
      </c>
      <c r="F51" s="94">
        <v>500</v>
      </c>
      <c r="G51" s="140">
        <f t="shared" ref="G51:G62" si="2">D51*F51</f>
        <v>200000</v>
      </c>
      <c r="K51" s="74"/>
    </row>
    <row r="52" spans="1:11" ht="12.75" customHeight="1">
      <c r="A52" s="39"/>
      <c r="B52" s="117" t="s">
        <v>59</v>
      </c>
      <c r="C52" s="112"/>
      <c r="D52" s="113"/>
      <c r="E52" s="112"/>
      <c r="F52" s="95"/>
      <c r="G52" s="140">
        <f t="shared" si="2"/>
        <v>0</v>
      </c>
      <c r="K52" s="74"/>
    </row>
    <row r="53" spans="1:11" ht="12.75" customHeight="1">
      <c r="A53" s="39"/>
      <c r="B53" s="111" t="s">
        <v>90</v>
      </c>
      <c r="C53" s="112" t="s">
        <v>91</v>
      </c>
      <c r="D53" s="113">
        <v>0.5</v>
      </c>
      <c r="E53" s="112" t="s">
        <v>92</v>
      </c>
      <c r="F53" s="96">
        <v>38000</v>
      </c>
      <c r="G53" s="140">
        <f t="shared" si="2"/>
        <v>19000</v>
      </c>
    </row>
    <row r="54" spans="1:11" ht="12.75" customHeight="1">
      <c r="A54" s="39"/>
      <c r="B54" s="111" t="s">
        <v>93</v>
      </c>
      <c r="C54" s="112" t="s">
        <v>80</v>
      </c>
      <c r="D54" s="113">
        <v>1</v>
      </c>
      <c r="E54" s="112" t="s">
        <v>94</v>
      </c>
      <c r="F54" s="96">
        <v>7000</v>
      </c>
      <c r="G54" s="140">
        <f t="shared" si="2"/>
        <v>7000</v>
      </c>
    </row>
    <row r="55" spans="1:11" ht="12.75" customHeight="1">
      <c r="A55" s="39"/>
      <c r="B55" s="117" t="s">
        <v>71</v>
      </c>
      <c r="C55" s="112"/>
      <c r="D55" s="113"/>
      <c r="E55" s="112"/>
      <c r="F55" s="96"/>
      <c r="G55" s="140">
        <f t="shared" si="2"/>
        <v>0</v>
      </c>
    </row>
    <row r="56" spans="1:11" ht="12.75" customHeight="1">
      <c r="A56" s="39"/>
      <c r="B56" s="111" t="s">
        <v>95</v>
      </c>
      <c r="C56" s="112" t="s">
        <v>57</v>
      </c>
      <c r="D56" s="113">
        <v>4</v>
      </c>
      <c r="E56" s="112" t="s">
        <v>96</v>
      </c>
      <c r="F56" s="96">
        <v>4200</v>
      </c>
      <c r="G56" s="140">
        <f t="shared" si="2"/>
        <v>16800</v>
      </c>
    </row>
    <row r="57" spans="1:11" ht="12.75" customHeight="1">
      <c r="A57" s="39"/>
      <c r="B57" s="111" t="s">
        <v>97</v>
      </c>
      <c r="C57" s="112" t="s">
        <v>91</v>
      </c>
      <c r="D57" s="113">
        <v>2</v>
      </c>
      <c r="E57" s="112" t="s">
        <v>96</v>
      </c>
      <c r="F57" s="96">
        <v>10000</v>
      </c>
      <c r="G57" s="140">
        <f t="shared" si="2"/>
        <v>20000</v>
      </c>
    </row>
    <row r="58" spans="1:11" ht="12.75" customHeight="1">
      <c r="A58" s="39"/>
      <c r="B58" s="117" t="s">
        <v>113</v>
      </c>
      <c r="C58" s="112"/>
      <c r="D58" s="113"/>
      <c r="E58" s="112"/>
      <c r="F58" s="96"/>
      <c r="G58" s="140">
        <f t="shared" si="2"/>
        <v>0</v>
      </c>
    </row>
    <row r="59" spans="1:11" ht="12.75" customHeight="1">
      <c r="A59" s="39"/>
      <c r="B59" s="111" t="s">
        <v>98</v>
      </c>
      <c r="C59" s="112" t="s">
        <v>80</v>
      </c>
      <c r="D59" s="113">
        <v>4</v>
      </c>
      <c r="E59" s="112" t="s">
        <v>89</v>
      </c>
      <c r="F59" s="96">
        <v>10000</v>
      </c>
      <c r="G59" s="140">
        <f t="shared" si="2"/>
        <v>40000</v>
      </c>
    </row>
    <row r="60" spans="1:11" ht="12.75" customHeight="1">
      <c r="A60" s="39"/>
      <c r="B60" s="111" t="s">
        <v>99</v>
      </c>
      <c r="C60" s="112" t="s">
        <v>80</v>
      </c>
      <c r="D60" s="113">
        <v>4</v>
      </c>
      <c r="E60" s="112" t="s">
        <v>89</v>
      </c>
      <c r="F60" s="96">
        <v>11000</v>
      </c>
      <c r="G60" s="140">
        <f t="shared" si="2"/>
        <v>44000</v>
      </c>
    </row>
    <row r="61" spans="1:11" ht="12.75" customHeight="1">
      <c r="A61" s="39"/>
      <c r="B61" s="111" t="s">
        <v>100</v>
      </c>
      <c r="C61" s="112" t="s">
        <v>91</v>
      </c>
      <c r="D61" s="113">
        <v>1</v>
      </c>
      <c r="E61" s="112" t="s">
        <v>89</v>
      </c>
      <c r="F61" s="96">
        <v>25000</v>
      </c>
      <c r="G61" s="140">
        <f t="shared" si="2"/>
        <v>25000</v>
      </c>
    </row>
    <row r="62" spans="1:11" ht="12.75" customHeight="1">
      <c r="A62" s="39"/>
      <c r="B62" s="114" t="s">
        <v>101</v>
      </c>
      <c r="C62" s="115" t="s">
        <v>91</v>
      </c>
      <c r="D62" s="116">
        <v>4</v>
      </c>
      <c r="E62" s="115" t="s">
        <v>89</v>
      </c>
      <c r="F62" s="145">
        <v>6000</v>
      </c>
      <c r="G62" s="146">
        <f t="shared" si="2"/>
        <v>24000</v>
      </c>
    </row>
    <row r="63" spans="1:11" ht="13.5" customHeight="1">
      <c r="A63" s="4"/>
      <c r="B63" s="147" t="s">
        <v>30</v>
      </c>
      <c r="C63" s="27"/>
      <c r="D63" s="27"/>
      <c r="E63" s="27"/>
      <c r="F63" s="28"/>
      <c r="G63" s="139">
        <f>SUM(G48:G62)</f>
        <v>1833000</v>
      </c>
    </row>
    <row r="64" spans="1:11" ht="12" customHeight="1">
      <c r="A64" s="2"/>
      <c r="B64" s="23"/>
      <c r="C64" s="24"/>
      <c r="D64" s="24"/>
      <c r="E64" s="29"/>
      <c r="F64" s="25"/>
      <c r="G64" s="25"/>
    </row>
    <row r="65" spans="1:7" ht="12" customHeight="1">
      <c r="A65" s="4"/>
      <c r="B65" s="12" t="s">
        <v>31</v>
      </c>
      <c r="C65" s="13"/>
      <c r="D65" s="14"/>
      <c r="E65" s="14"/>
      <c r="F65" s="15"/>
      <c r="G65" s="15"/>
    </row>
    <row r="66" spans="1:7" ht="24" customHeight="1">
      <c r="A66" s="4"/>
      <c r="B66" s="137" t="s">
        <v>32</v>
      </c>
      <c r="C66" s="138" t="s">
        <v>28</v>
      </c>
      <c r="D66" s="138" t="s">
        <v>29</v>
      </c>
      <c r="E66" s="137" t="s">
        <v>17</v>
      </c>
      <c r="F66" s="138" t="s">
        <v>18</v>
      </c>
      <c r="G66" s="137" t="s">
        <v>19</v>
      </c>
    </row>
    <row r="67" spans="1:7" ht="12.75" customHeight="1">
      <c r="A67" s="11"/>
      <c r="B67" s="160" t="s">
        <v>103</v>
      </c>
      <c r="C67" s="161" t="s">
        <v>102</v>
      </c>
      <c r="D67" s="162">
        <v>1</v>
      </c>
      <c r="E67" s="163" t="s">
        <v>116</v>
      </c>
      <c r="F67" s="162">
        <v>30000</v>
      </c>
      <c r="G67" s="162">
        <f>D67*F67</f>
        <v>30000</v>
      </c>
    </row>
    <row r="68" spans="1:7" ht="13.5" customHeight="1">
      <c r="A68" s="4"/>
      <c r="B68" s="26" t="s">
        <v>33</v>
      </c>
      <c r="C68" s="27"/>
      <c r="D68" s="27"/>
      <c r="E68" s="27"/>
      <c r="F68" s="28"/>
      <c r="G68" s="139">
        <f>SUM(G67:G67)</f>
        <v>30000</v>
      </c>
    </row>
    <row r="69" spans="1:7" ht="12" customHeight="1">
      <c r="A69" s="2"/>
      <c r="B69" s="42"/>
      <c r="C69" s="42"/>
      <c r="D69" s="42"/>
      <c r="E69" s="42"/>
      <c r="F69" s="43"/>
      <c r="G69" s="43"/>
    </row>
    <row r="70" spans="1:7" ht="12" customHeight="1">
      <c r="A70" s="39"/>
      <c r="B70" s="44" t="s">
        <v>34</v>
      </c>
      <c r="C70" s="45"/>
      <c r="D70" s="45"/>
      <c r="E70" s="45"/>
      <c r="F70" s="45"/>
      <c r="G70" s="118">
        <f>G28+G44+G63+G68</f>
        <v>4491750</v>
      </c>
    </row>
    <row r="71" spans="1:7" ht="12" customHeight="1">
      <c r="A71" s="39"/>
      <c r="B71" s="46" t="s">
        <v>35</v>
      </c>
      <c r="C71" s="31"/>
      <c r="D71" s="31"/>
      <c r="E71" s="31"/>
      <c r="F71" s="31"/>
      <c r="G71" s="119">
        <f>G70*0.05</f>
        <v>224587.5</v>
      </c>
    </row>
    <row r="72" spans="1:7" ht="12" customHeight="1">
      <c r="A72" s="39"/>
      <c r="B72" s="47" t="s">
        <v>36</v>
      </c>
      <c r="C72" s="30"/>
      <c r="D72" s="30"/>
      <c r="E72" s="30"/>
      <c r="F72" s="30"/>
      <c r="G72" s="120">
        <f>G71+G70</f>
        <v>4716337.5</v>
      </c>
    </row>
    <row r="73" spans="1:7" ht="12" customHeight="1">
      <c r="A73" s="39"/>
      <c r="B73" s="46" t="s">
        <v>37</v>
      </c>
      <c r="C73" s="31"/>
      <c r="D73" s="31"/>
      <c r="E73" s="31"/>
      <c r="F73" s="31"/>
      <c r="G73" s="119">
        <f>G12</f>
        <v>7200000</v>
      </c>
    </row>
    <row r="74" spans="1:7" ht="12" customHeight="1">
      <c r="A74" s="39"/>
      <c r="B74" s="48" t="s">
        <v>38</v>
      </c>
      <c r="C74" s="121"/>
      <c r="D74" s="121"/>
      <c r="E74" s="121"/>
      <c r="F74" s="121"/>
      <c r="G74" s="122">
        <f>G73-G72</f>
        <v>2483662.5</v>
      </c>
    </row>
    <row r="75" spans="1:7" ht="12" customHeight="1">
      <c r="A75" s="39"/>
      <c r="B75" s="40" t="s">
        <v>39</v>
      </c>
      <c r="C75" s="41"/>
      <c r="D75" s="41"/>
      <c r="E75" s="41"/>
      <c r="F75" s="41"/>
      <c r="G75" s="36"/>
    </row>
    <row r="76" spans="1:7" ht="12.75" customHeight="1" thickBot="1">
      <c r="A76" s="39"/>
      <c r="B76" s="49"/>
      <c r="C76" s="41"/>
      <c r="D76" s="41"/>
      <c r="E76" s="41"/>
      <c r="F76" s="41"/>
      <c r="G76" s="36"/>
    </row>
    <row r="77" spans="1:7" ht="12" customHeight="1">
      <c r="A77" s="39"/>
      <c r="B77" s="60" t="s">
        <v>40</v>
      </c>
      <c r="C77" s="61"/>
      <c r="D77" s="61"/>
      <c r="E77" s="61"/>
      <c r="F77" s="62"/>
      <c r="G77" s="36"/>
    </row>
    <row r="78" spans="1:7" ht="12" customHeight="1">
      <c r="A78" s="39"/>
      <c r="B78" s="63" t="s">
        <v>41</v>
      </c>
      <c r="C78" s="38"/>
      <c r="D78" s="38"/>
      <c r="E78" s="38"/>
      <c r="F78" s="64"/>
      <c r="G78" s="36"/>
    </row>
    <row r="79" spans="1:7" ht="12" customHeight="1">
      <c r="A79" s="39"/>
      <c r="B79" s="63" t="s">
        <v>42</v>
      </c>
      <c r="C79" s="38"/>
      <c r="D79" s="38"/>
      <c r="E79" s="38"/>
      <c r="F79" s="64"/>
      <c r="G79" s="36"/>
    </row>
    <row r="80" spans="1:7" ht="12" customHeight="1">
      <c r="A80" s="39"/>
      <c r="B80" s="63" t="s">
        <v>43</v>
      </c>
      <c r="C80" s="38"/>
      <c r="D80" s="38"/>
      <c r="E80" s="38"/>
      <c r="F80" s="64"/>
      <c r="G80" s="36"/>
    </row>
    <row r="81" spans="1:7" ht="12" customHeight="1">
      <c r="A81" s="39"/>
      <c r="B81" s="63" t="s">
        <v>44</v>
      </c>
      <c r="C81" s="38"/>
      <c r="D81" s="38"/>
      <c r="E81" s="38"/>
      <c r="F81" s="64"/>
      <c r="G81" s="36"/>
    </row>
    <row r="82" spans="1:7" ht="12" customHeight="1">
      <c r="A82" s="39"/>
      <c r="B82" s="63" t="s">
        <v>45</v>
      </c>
      <c r="C82" s="38"/>
      <c r="D82" s="38"/>
      <c r="E82" s="38"/>
      <c r="F82" s="64"/>
      <c r="G82" s="36"/>
    </row>
    <row r="83" spans="1:7" ht="12.75" customHeight="1" thickBot="1">
      <c r="A83" s="39"/>
      <c r="B83" s="65" t="s">
        <v>46</v>
      </c>
      <c r="C83" s="66"/>
      <c r="D83" s="66"/>
      <c r="E83" s="66"/>
      <c r="F83" s="67"/>
      <c r="G83" s="36"/>
    </row>
    <row r="84" spans="1:7" ht="12.75" customHeight="1">
      <c r="A84" s="39"/>
      <c r="B84" s="58"/>
      <c r="C84" s="38"/>
      <c r="D84" s="38"/>
      <c r="E84" s="38"/>
      <c r="F84" s="38"/>
      <c r="G84" s="36"/>
    </row>
    <row r="85" spans="1:7" ht="15" customHeight="1" thickBot="1">
      <c r="A85" s="39"/>
      <c r="B85" s="166" t="s">
        <v>47</v>
      </c>
      <c r="C85" s="167"/>
      <c r="D85" s="57"/>
      <c r="E85" s="33"/>
      <c r="F85" s="33"/>
      <c r="G85" s="36"/>
    </row>
    <row r="86" spans="1:7" ht="12" customHeight="1">
      <c r="A86" s="39"/>
      <c r="B86" s="51" t="s">
        <v>32</v>
      </c>
      <c r="C86" s="164" t="s">
        <v>48</v>
      </c>
      <c r="D86" s="165" t="s">
        <v>49</v>
      </c>
      <c r="E86" s="33"/>
      <c r="F86" s="33"/>
      <c r="G86" s="36"/>
    </row>
    <row r="87" spans="1:7" ht="12" customHeight="1">
      <c r="A87" s="39"/>
      <c r="B87" s="52" t="s">
        <v>50</v>
      </c>
      <c r="C87" s="123">
        <f>G28</f>
        <v>2410000</v>
      </c>
      <c r="D87" s="53">
        <f>(C87/C93)</f>
        <v>0.51098972454791458</v>
      </c>
      <c r="E87" s="33"/>
      <c r="F87" s="33"/>
      <c r="G87" s="36"/>
    </row>
    <row r="88" spans="1:7" ht="12" customHeight="1">
      <c r="A88" s="39"/>
      <c r="B88" s="52" t="s">
        <v>51</v>
      </c>
      <c r="C88" s="124">
        <v>0</v>
      </c>
      <c r="D88" s="53">
        <v>0</v>
      </c>
      <c r="E88" s="33"/>
      <c r="F88" s="33"/>
      <c r="G88" s="36"/>
    </row>
    <row r="89" spans="1:7" ht="12" customHeight="1">
      <c r="A89" s="39"/>
      <c r="B89" s="52" t="s">
        <v>52</v>
      </c>
      <c r="C89" s="123">
        <f>G44</f>
        <v>218750</v>
      </c>
      <c r="D89" s="53">
        <f>(C89/C93)</f>
        <v>4.6381328732305521E-2</v>
      </c>
      <c r="E89" s="33"/>
      <c r="F89" s="33"/>
      <c r="G89" s="36"/>
    </row>
    <row r="90" spans="1:7" ht="12" customHeight="1">
      <c r="A90" s="39"/>
      <c r="B90" s="52" t="s">
        <v>27</v>
      </c>
      <c r="C90" s="123">
        <f>G63</f>
        <v>1833000</v>
      </c>
      <c r="D90" s="53">
        <f>(C90/C93)</f>
        <v>0.38864903116030181</v>
      </c>
      <c r="E90" s="33"/>
      <c r="F90" s="33"/>
      <c r="G90" s="36"/>
    </row>
    <row r="91" spans="1:7" ht="12" customHeight="1">
      <c r="A91" s="39"/>
      <c r="B91" s="52" t="s">
        <v>53</v>
      </c>
      <c r="C91" s="125">
        <f>G68</f>
        <v>30000</v>
      </c>
      <c r="D91" s="53">
        <f>(C91/C93)</f>
        <v>6.3608679404304714E-3</v>
      </c>
      <c r="E91" s="35"/>
      <c r="F91" s="35"/>
      <c r="G91" s="36"/>
    </row>
    <row r="92" spans="1:7" ht="12" customHeight="1">
      <c r="A92" s="39"/>
      <c r="B92" s="52" t="s">
        <v>54</v>
      </c>
      <c r="C92" s="125">
        <f>G71</f>
        <v>224587.5</v>
      </c>
      <c r="D92" s="53">
        <f>(C92/C93)</f>
        <v>4.7619047619047616E-2</v>
      </c>
      <c r="E92" s="35"/>
      <c r="F92" s="35"/>
      <c r="G92" s="36"/>
    </row>
    <row r="93" spans="1:7" ht="12.75" customHeight="1" thickBot="1">
      <c r="A93" s="39"/>
      <c r="B93" s="54" t="s">
        <v>55</v>
      </c>
      <c r="C93" s="55">
        <f>SUM(C87:C92)</f>
        <v>4716337.5</v>
      </c>
      <c r="D93" s="56">
        <f>SUM(D87:D92)</f>
        <v>1</v>
      </c>
      <c r="E93" s="35"/>
      <c r="F93" s="35"/>
      <c r="G93" s="36"/>
    </row>
    <row r="94" spans="1:7" ht="12" customHeight="1">
      <c r="A94" s="39"/>
      <c r="B94" s="49"/>
      <c r="C94" s="41"/>
      <c r="D94" s="41"/>
      <c r="E94" s="41"/>
      <c r="F94" s="41"/>
      <c r="G94" s="36"/>
    </row>
    <row r="95" spans="1:7" ht="12.75" customHeight="1">
      <c r="A95" s="39"/>
      <c r="B95" s="50"/>
      <c r="C95" s="41"/>
      <c r="D95" s="41"/>
      <c r="E95" s="41"/>
      <c r="F95" s="41"/>
      <c r="G95" s="36"/>
    </row>
    <row r="96" spans="1:7" ht="12" customHeight="1" thickBot="1">
      <c r="A96" s="32"/>
      <c r="B96" s="69"/>
      <c r="C96" s="70" t="s">
        <v>117</v>
      </c>
      <c r="D96" s="71"/>
      <c r="E96" s="72"/>
      <c r="F96" s="34"/>
      <c r="G96" s="36"/>
    </row>
    <row r="97" spans="1:7" ht="12" customHeight="1">
      <c r="A97" s="39"/>
      <c r="B97" s="73" t="s">
        <v>118</v>
      </c>
      <c r="C97" s="126">
        <v>50000</v>
      </c>
      <c r="D97" s="126">
        <v>60000</v>
      </c>
      <c r="E97" s="127">
        <v>70000</v>
      </c>
      <c r="F97" s="68"/>
      <c r="G97" s="37"/>
    </row>
    <row r="98" spans="1:7" ht="12.75" customHeight="1" thickBot="1">
      <c r="A98" s="39"/>
      <c r="B98" s="54" t="s">
        <v>119</v>
      </c>
      <c r="C98" s="128">
        <f>(G72/C97)</f>
        <v>94.326750000000004</v>
      </c>
      <c r="D98" s="128">
        <f>C93/D97</f>
        <v>78.605625000000003</v>
      </c>
      <c r="E98" s="129">
        <f>(G72/E97)</f>
        <v>67.376249999999999</v>
      </c>
      <c r="F98" s="68"/>
      <c r="G98" s="37"/>
    </row>
    <row r="99" spans="1:7" ht="15.6" customHeight="1">
      <c r="A99" s="39"/>
      <c r="B99" s="59" t="s">
        <v>56</v>
      </c>
      <c r="C99" s="38"/>
      <c r="D99" s="38"/>
      <c r="E99" s="38"/>
      <c r="F99" s="38"/>
      <c r="G99" s="38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2021-03-22T20:15:58Z</dcterms:modified>
</cp:coreProperties>
</file>