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Galvarino\"/>
    </mc:Choice>
  </mc:AlternateContent>
  <bookViews>
    <workbookView xWindow="0" yWindow="0" windowWidth="28800" windowHeight="12300"/>
  </bookViews>
  <sheets>
    <sheet name="LENTEJ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D89" i="1"/>
  <c r="C89" i="1"/>
  <c r="G53" i="1"/>
  <c r="G25" i="1" l="1"/>
  <c r="G38" i="1" l="1"/>
  <c r="G23" i="1"/>
  <c r="G24" i="1"/>
  <c r="C84" i="1" l="1"/>
  <c r="D81" i="1" s="1"/>
  <c r="G52" i="1"/>
  <c r="G50" i="1"/>
  <c r="G49" i="1"/>
  <c r="G47" i="1"/>
  <c r="G46" i="1"/>
  <c r="G44" i="1"/>
  <c r="G37" i="1"/>
  <c r="G36" i="1"/>
  <c r="G35" i="1"/>
  <c r="G22" i="1"/>
  <c r="G21" i="1"/>
  <c r="G26" i="1"/>
  <c r="G12" i="1"/>
  <c r="G64" i="1" s="1"/>
  <c r="G54" i="1" l="1"/>
  <c r="D78" i="1"/>
  <c r="D82" i="1"/>
  <c r="D83" i="1"/>
  <c r="D80" i="1"/>
  <c r="G39" i="1"/>
  <c r="D84" i="1" l="1"/>
  <c r="G61" i="1"/>
  <c r="G62" i="1" s="1"/>
  <c r="G63" i="1" s="1"/>
  <c r="G65" i="1" l="1"/>
</calcChain>
</file>

<file path=xl/sharedStrings.xml><?xml version="1.0" encoding="utf-8"?>
<sst xmlns="http://schemas.openxmlformats.org/spreadsheetml/2006/main" count="145" uniqueCount="104">
  <si>
    <t>RUBRO O CULTIVO</t>
  </si>
  <si>
    <t>LENTEJA</t>
  </si>
  <si>
    <t>RENDIMIENTO (qqm/Há.)</t>
  </si>
  <si>
    <t>VARIEDAD</t>
  </si>
  <si>
    <t>COMUN</t>
  </si>
  <si>
    <t>FECHA ESTIMADA  PRECIO VENTA</t>
  </si>
  <si>
    <t>Abril de 2021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</si>
  <si>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</si>
  <si>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</si>
  <si>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</si>
  <si>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</si>
  <si>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</si>
  <si>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</si>
  <si>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</si>
  <si>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Galvarino</t>
  </si>
  <si>
    <t>DESTINO PRODUCCION</t>
  </si>
  <si>
    <t>venta local</t>
  </si>
  <si>
    <t>COMUNA/LOCALIDAD</t>
  </si>
  <si>
    <t>FECHA DE COSECHA</t>
  </si>
  <si>
    <t>Marzo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</si>
  <si>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</si>
  <si>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</si>
  <si>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</si>
  <si>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</si>
  <si>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</si>
  <si>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</si>
  <si>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</si>
  <si>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</si>
  <si>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</si>
  <si>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</si>
  <si>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</si>
  <si>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</si>
  <si>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</si>
  <si>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Julio- Agosto</t>
  </si>
  <si>
    <t>Septiembre</t>
  </si>
  <si>
    <t>Aplicación Herb.Pre-Emergencia</t>
  </si>
  <si>
    <t>Aplicación Herb.Post Emergencia</t>
  </si>
  <si>
    <t>Septiembre-Octubre</t>
  </si>
  <si>
    <t>Aplicación  Herbicida/insecticida</t>
  </si>
  <si>
    <t>Julio- Septiembre</t>
  </si>
  <si>
    <t>Subtotal Jornadas Hombre</t>
  </si>
  <si>
    <t>JORNADAS ANIMAL</t>
  </si>
  <si>
    <t>Subtotal Jornadas Animal</t>
  </si>
  <si>
    <t>MAQUINARIA</t>
  </si>
  <si>
    <t>Rastraje 1</t>
  </si>
  <si>
    <t>JM</t>
  </si>
  <si>
    <t>Junio</t>
  </si>
  <si>
    <t>Aradura</t>
  </si>
  <si>
    <t>Junio-Julio</t>
  </si>
  <si>
    <t>Rastraje 2</t>
  </si>
  <si>
    <t>Julio-Agosto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</si>
  <si>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</si>
  <si>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</si>
  <si>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</si>
  <si>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</si>
  <si>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</si>
  <si>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</si>
  <si>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</si>
  <si>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</si>
  <si>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</si>
  <si>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</si>
  <si>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Super Fosfato Triple</t>
  </si>
  <si>
    <t>Super Nitro</t>
  </si>
  <si>
    <t>kg</t>
  </si>
  <si>
    <t>Septiembre- Octubre</t>
  </si>
  <si>
    <t>HERBICIDAS</t>
  </si>
  <si>
    <t>Treflan</t>
  </si>
  <si>
    <t>Lt.</t>
  </si>
  <si>
    <t>Glifosato</t>
  </si>
  <si>
    <t>INSECTICIDAS</t>
  </si>
  <si>
    <t>Troya</t>
  </si>
  <si>
    <t>Octubre-Noviembre</t>
  </si>
  <si>
    <t>Zero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</si>
  <si>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</si>
  <si>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</si>
  <si>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</si>
  <si>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</si>
  <si>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</si>
  <si>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</si>
  <si>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</si>
  <si>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</si>
  <si>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</si>
  <si>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</si>
  <si>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</si>
  <si>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</si>
  <si>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</si>
  <si>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</si>
  <si>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</si>
  <si>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</si>
  <si>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</si>
  <si>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</si>
  <si>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</si>
  <si>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</si>
  <si>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</si>
  <si>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</si>
  <si>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</si>
  <si>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</si>
  <si>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</si>
  <si>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</si>
  <si>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</si>
  <si>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</si>
  <si>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</si>
  <si>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</si>
  <si>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Aplicación de  Fertilizantes nitrogenado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</si>
</sst>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indexed="8"/>
      <name val="Calibri"/>
    </font>
    <font>
      <b/>
      <sz val="9"/>
      <color indexed="8"/>
      <name val="Calibri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2" fillId="7" borderId="21" xfId="0" applyFont="1" applyFill="1" applyBorder="1" applyAlignment="1"/>
    <xf numFmtId="49" fontId="10" fillId="8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6" fontId="10" fillId="2" borderId="5" xfId="0" applyNumberFormat="1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4" fillId="2" borderId="21" xfId="0" applyNumberFormat="1" applyFont="1" applyFill="1" applyBorder="1" applyAlignment="1">
      <alignment vertical="center"/>
    </xf>
    <xf numFmtId="0" fontId="12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49" fontId="10" fillId="8" borderId="33" xfId="0" applyNumberFormat="1" applyFont="1" applyFill="1" applyBorder="1" applyAlignment="1">
      <alignment vertical="center"/>
    </xf>
    <xf numFmtId="49" fontId="12" fillId="8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8" borderId="37" xfId="0" applyNumberFormat="1" applyFont="1" applyFill="1" applyBorder="1" applyAlignment="1">
      <alignment vertical="center"/>
    </xf>
    <xf numFmtId="166" fontId="10" fillId="8" borderId="38" xfId="0" applyNumberFormat="1" applyFont="1" applyFill="1" applyBorder="1" applyAlignment="1">
      <alignment vertical="center"/>
    </xf>
    <xf numFmtId="9" fontId="10" fillId="8" borderId="39" xfId="0" applyNumberFormat="1" applyFont="1" applyFill="1" applyBorder="1" applyAlignment="1">
      <alignment vertical="center"/>
    </xf>
    <xf numFmtId="0" fontId="12" fillId="9" borderId="42" xfId="0" applyFont="1" applyFill="1" applyBorder="1" applyAlignment="1"/>
    <xf numFmtId="0" fontId="12" fillId="2" borderId="21" xfId="0" applyFont="1" applyFill="1" applyBorder="1" applyAlignment="1">
      <alignment vertical="center"/>
    </xf>
    <xf numFmtId="49" fontId="12" fillId="2" borderId="21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7" borderId="21" xfId="0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49" fontId="15" fillId="9" borderId="21" xfId="0" applyNumberFormat="1" applyFont="1" applyFill="1" applyBorder="1" applyAlignment="1">
      <alignment vertical="center"/>
    </xf>
    <xf numFmtId="0" fontId="7" fillId="9" borderId="21" xfId="0" applyFont="1" applyFill="1" applyBorder="1" applyAlignment="1">
      <alignment vertical="center"/>
    </xf>
    <xf numFmtId="0" fontId="7" fillId="9" borderId="51" xfId="0" applyFont="1" applyFill="1" applyBorder="1" applyAlignment="1">
      <alignment vertical="center"/>
    </xf>
    <xf numFmtId="49" fontId="10" fillId="8" borderId="52" xfId="0" applyNumberFormat="1" applyFont="1" applyFill="1" applyBorder="1" applyAlignment="1">
      <alignment vertical="center"/>
    </xf>
    <xf numFmtId="0" fontId="10" fillId="8" borderId="53" xfId="0" applyNumberFormat="1" applyFont="1" applyFill="1" applyBorder="1" applyAlignment="1">
      <alignment vertical="center"/>
    </xf>
    <xf numFmtId="0" fontId="10" fillId="8" borderId="54" xfId="0" applyNumberFormat="1" applyFont="1" applyFill="1" applyBorder="1" applyAlignment="1">
      <alignment vertical="center"/>
    </xf>
    <xf numFmtId="166" fontId="10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16" fillId="2" borderId="5" xfId="0" applyNumberFormat="1" applyFont="1" applyFill="1" applyBorder="1" applyAlignment="1">
      <alignment horizontal="left" wrapText="1"/>
    </xf>
    <xf numFmtId="49" fontId="16" fillId="2" borderId="5" xfId="0" applyNumberFormat="1" applyFont="1" applyFill="1" applyBorder="1" applyAlignment="1">
      <alignment wrapText="1"/>
    </xf>
    <xf numFmtId="49" fontId="16" fillId="2" borderId="5" xfId="0" applyNumberFormat="1" applyFont="1" applyFill="1" applyBorder="1" applyAlignment="1"/>
    <xf numFmtId="0" fontId="16" fillId="2" borderId="5" xfId="0" applyNumberFormat="1" applyFont="1" applyFill="1" applyBorder="1" applyAlignment="1"/>
    <xf numFmtId="49" fontId="17" fillId="2" borderId="5" xfId="0" applyNumberFormat="1" applyFont="1" applyFill="1" applyBorder="1" applyAlignment="1"/>
    <xf numFmtId="0" fontId="16" fillId="2" borderId="5" xfId="0" applyFont="1" applyFill="1" applyBorder="1" applyAlignment="1"/>
    <xf numFmtId="49" fontId="16" fillId="2" borderId="17" xfId="0" applyNumberFormat="1" applyFont="1" applyFill="1" applyBorder="1" applyAlignment="1"/>
    <xf numFmtId="0" fontId="16" fillId="2" borderId="17" xfId="0" applyNumberFormat="1" applyFont="1" applyFill="1" applyBorder="1" applyAlignment="1"/>
    <xf numFmtId="49" fontId="17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left" wrapText="1"/>
    </xf>
    <xf numFmtId="49" fontId="16" fillId="2" borderId="5" xfId="0" applyNumberFormat="1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horizontal="left"/>
    </xf>
    <xf numFmtId="164" fontId="16" fillId="2" borderId="5" xfId="0" applyNumberFormat="1" applyFont="1" applyFill="1" applyBorder="1" applyAlignment="1">
      <alignment horizontal="left"/>
    </xf>
    <xf numFmtId="3" fontId="16" fillId="2" borderId="17" xfId="0" applyNumberFormat="1" applyFont="1" applyFill="1" applyBorder="1" applyAlignment="1">
      <alignment horizontal="left"/>
    </xf>
    <xf numFmtId="49" fontId="15" fillId="9" borderId="40" xfId="0" applyNumberFormat="1" applyFont="1" applyFill="1" applyBorder="1" applyAlignment="1">
      <alignment vertical="center"/>
    </xf>
    <xf numFmtId="0" fontId="10" fillId="9" borderId="41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vertical="center"/>
    </xf>
    <xf numFmtId="3" fontId="5" fillId="3" borderId="13" xfId="0" applyNumberFormat="1" applyFont="1" applyFill="1" applyBorder="1" applyAlignment="1">
      <alignment horizontal="left" vertical="center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9" fillId="2" borderId="55" xfId="0" applyNumberFormat="1" applyFont="1" applyFill="1" applyBorder="1" applyAlignment="1">
      <alignment vertical="center" wrapText="1"/>
    </xf>
    <xf numFmtId="49" fontId="9" fillId="2" borderId="56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49" fontId="9" fillId="2" borderId="5" xfId="0" applyNumberFormat="1" applyFont="1" applyFill="1" applyBorder="1" applyAlignment="1">
      <alignment horizontal="left"/>
    </xf>
    <xf numFmtId="49" fontId="9" fillId="2" borderId="56" xfId="0" applyNumberFormat="1" applyFont="1" applyFill="1" applyBorder="1" applyAlignment="1">
      <alignment horizontal="left" vertical="center"/>
    </xf>
    <xf numFmtId="3" fontId="9" fillId="2" borderId="5" xfId="0" applyNumberFormat="1" applyFont="1" applyFill="1" applyBorder="1" applyAlignment="1">
      <alignment horizontal="left"/>
    </xf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/>
    <xf numFmtId="3" fontId="9" fillId="2" borderId="5" xfId="0" applyNumberFormat="1" applyFont="1" applyFill="1" applyBorder="1" applyAlignment="1">
      <alignment horizontal="left" wrapText="1"/>
    </xf>
    <xf numFmtId="14" fontId="9" fillId="2" borderId="56" xfId="0" applyNumberFormat="1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/>
    <xf numFmtId="49" fontId="9" fillId="2" borderId="5" xfId="0" applyNumberFormat="1" applyFont="1" applyFill="1" applyBorder="1" applyAlignment="1">
      <alignment horizontal="left" wrapText="1"/>
    </xf>
    <xf numFmtId="49" fontId="18" fillId="3" borderId="55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/>
    <xf numFmtId="49" fontId="13" fillId="3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600075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I10" sqref="I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42578125" style="1" customWidth="1"/>
    <col min="3" max="3" width="19.42578125" style="1" customWidth="1"/>
    <col min="4" max="4" width="9.42578125" style="1" customWidth="1"/>
    <col min="5" max="5" width="16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8"/>
      <c r="C8" s="3"/>
      <c r="D8" s="2"/>
      <c r="E8" s="3"/>
      <c r="F8" s="3"/>
      <c r="G8" s="3"/>
    </row>
    <row r="9" spans="1:7" ht="12" customHeight="1" x14ac:dyDescent="0.25">
      <c r="A9" s="61"/>
      <c r="B9" s="144" t="s">
        <v>0</v>
      </c>
      <c r="C9" s="135" t="s">
        <v>1</v>
      </c>
      <c r="D9" s="145"/>
      <c r="E9" s="146" t="s">
        <v>2</v>
      </c>
      <c r="F9" s="147"/>
      <c r="G9" s="136">
        <v>35</v>
      </c>
    </row>
    <row r="10" spans="1:7" ht="38.25" customHeight="1" x14ac:dyDescent="0.25">
      <c r="A10" s="61"/>
      <c r="B10" s="130" t="s">
        <v>3</v>
      </c>
      <c r="C10" s="131" t="s">
        <v>4</v>
      </c>
      <c r="D10" s="145"/>
      <c r="E10" s="132" t="s">
        <v>5</v>
      </c>
      <c r="F10" s="133"/>
      <c r="G10" s="134" t="s">
        <v>6</v>
      </c>
    </row>
    <row r="11" spans="1:7" ht="18" customHeight="1" x14ac:dyDescent="0.25">
      <c r="A11" s="61"/>
      <c r="B11" s="130" t="s">
        <v>7</v>
      </c>
      <c r="C11" s="135" t="s">
        <v>8</v>
      </c>
      <c r="D11" s="145"/>
      <c r="E11" s="132" t="s">
        <v>9</v>
      </c>
      <c r="F11" s="133"/>
      <c r="G11" s="136">
        <v>28000</v>
      </c>
    </row>
    <row r="12" spans="1:7" ht="11.25" customHeight="1" x14ac:dyDescent="0.25">
      <c r="A12" s="61"/>
      <c r="B12" s="130" t="s">
        <v>10</v>
      </c>
      <c r="C12" s="131" t="s">
        <v>11</v>
      </c>
      <c r="D12" s="145"/>
      <c r="E12" s="137" t="s">
        <v>12</v>
      </c>
      <c r="F12" s="138"/>
      <c r="G12" s="139">
        <f>(G9*G11)</f>
        <v>980000</v>
      </c>
    </row>
    <row r="13" spans="1:7" ht="11.25" customHeight="1" x14ac:dyDescent="0.25">
      <c r="A13" s="61"/>
      <c r="B13" s="130" t="s">
        <v>13</v>
      </c>
      <c r="C13" s="135" t="s">
        <v>14</v>
      </c>
      <c r="D13" s="145"/>
      <c r="E13" s="132" t="s">
        <v>15</v>
      </c>
      <c r="F13" s="133"/>
      <c r="G13" s="134" t="s">
        <v>16</v>
      </c>
    </row>
    <row r="14" spans="1:7" ht="13.5" customHeight="1" x14ac:dyDescent="0.25">
      <c r="A14" s="61"/>
      <c r="B14" s="130" t="s">
        <v>17</v>
      </c>
      <c r="C14" s="135" t="s">
        <v>14</v>
      </c>
      <c r="D14" s="145"/>
      <c r="E14" s="132" t="s">
        <v>18</v>
      </c>
      <c r="F14" s="133"/>
      <c r="G14" s="134" t="s">
        <v>19</v>
      </c>
    </row>
    <row r="15" spans="1:7" ht="25.5" customHeight="1" x14ac:dyDescent="0.25">
      <c r="A15" s="61"/>
      <c r="B15" s="130" t="s">
        <v>20</v>
      </c>
      <c r="C15" s="140">
        <v>44165</v>
      </c>
      <c r="D15" s="145"/>
      <c r="E15" s="141" t="s">
        <v>21</v>
      </c>
      <c r="F15" s="142"/>
      <c r="G15" s="143" t="s">
        <v>22</v>
      </c>
    </row>
    <row r="16" spans="1:7" ht="12" customHeight="1" x14ac:dyDescent="0.25">
      <c r="A16" s="2"/>
      <c r="B16" s="129"/>
      <c r="C16" s="5"/>
      <c r="D16" s="6"/>
      <c r="E16" s="7"/>
      <c r="F16" s="7"/>
      <c r="G16" s="8"/>
    </row>
    <row r="17" spans="1:7" ht="12" customHeight="1" x14ac:dyDescent="0.25">
      <c r="A17" s="9"/>
      <c r="B17" s="123" t="s">
        <v>23</v>
      </c>
      <c r="C17" s="124"/>
      <c r="D17" s="124"/>
      <c r="E17" s="124"/>
      <c r="F17" s="124"/>
      <c r="G17" s="124"/>
    </row>
    <row r="18" spans="1:7" ht="12" customHeight="1" x14ac:dyDescent="0.25">
      <c r="A18" s="2"/>
      <c r="B18" s="10"/>
      <c r="C18" s="11"/>
      <c r="D18" s="11"/>
      <c r="E18" s="11"/>
      <c r="F18" s="12"/>
      <c r="G18" s="12"/>
    </row>
    <row r="19" spans="1:7" ht="12" customHeight="1" x14ac:dyDescent="0.25">
      <c r="A19" s="4"/>
      <c r="B19" s="13" t="s">
        <v>24</v>
      </c>
      <c r="C19" s="14"/>
      <c r="D19" s="15"/>
      <c r="E19" s="15"/>
      <c r="F19" s="15"/>
      <c r="G19" s="15"/>
    </row>
    <row r="20" spans="1:7" ht="24" customHeight="1" x14ac:dyDescent="0.25">
      <c r="A20" s="9"/>
      <c r="B20" s="16" t="s">
        <v>25</v>
      </c>
      <c r="C20" s="16" t="s">
        <v>26</v>
      </c>
      <c r="D20" s="16" t="s">
        <v>27</v>
      </c>
      <c r="E20" s="16" t="s">
        <v>28</v>
      </c>
      <c r="F20" s="16" t="s">
        <v>29</v>
      </c>
      <c r="G20" s="16" t="s">
        <v>30</v>
      </c>
    </row>
    <row r="21" spans="1:7" ht="25.5" customHeight="1" x14ac:dyDescent="0.25">
      <c r="A21" s="9"/>
      <c r="B21" s="107" t="s">
        <v>31</v>
      </c>
      <c r="C21" s="116" t="s">
        <v>32</v>
      </c>
      <c r="D21" s="125">
        <v>2.5</v>
      </c>
      <c r="E21" s="116" t="s">
        <v>33</v>
      </c>
      <c r="F21" s="106">
        <v>16000</v>
      </c>
      <c r="G21" s="106">
        <f t="shared" ref="G21:G25" si="0">(D21*F21)</f>
        <v>40000</v>
      </c>
    </row>
    <row r="22" spans="1:7" ht="36" customHeight="1" x14ac:dyDescent="0.25">
      <c r="A22" s="9"/>
      <c r="B22" s="107" t="s">
        <v>103</v>
      </c>
      <c r="C22" s="116" t="s">
        <v>32</v>
      </c>
      <c r="D22" s="125">
        <v>0.5</v>
      </c>
      <c r="E22" s="116" t="s">
        <v>34</v>
      </c>
      <c r="F22" s="106">
        <v>16000</v>
      </c>
      <c r="G22" s="106">
        <f t="shared" si="0"/>
        <v>8000</v>
      </c>
    </row>
    <row r="23" spans="1:7" ht="36.75" customHeight="1" x14ac:dyDescent="0.25">
      <c r="A23" s="9"/>
      <c r="B23" s="107" t="s">
        <v>35</v>
      </c>
      <c r="C23" s="116" t="s">
        <v>32</v>
      </c>
      <c r="D23" s="125">
        <v>0.5</v>
      </c>
      <c r="E23" s="116" t="s">
        <v>33</v>
      </c>
      <c r="F23" s="106">
        <v>16000</v>
      </c>
      <c r="G23" s="106">
        <f t="shared" si="0"/>
        <v>8000</v>
      </c>
    </row>
    <row r="24" spans="1:7" ht="38.25" customHeight="1" x14ac:dyDescent="0.25">
      <c r="A24" s="9"/>
      <c r="B24" s="107" t="s">
        <v>36</v>
      </c>
      <c r="C24" s="116" t="s">
        <v>32</v>
      </c>
      <c r="D24" s="125">
        <v>0.5</v>
      </c>
      <c r="E24" s="116" t="s">
        <v>37</v>
      </c>
      <c r="F24" s="106">
        <v>16000</v>
      </c>
      <c r="G24" s="106">
        <f t="shared" si="0"/>
        <v>8000</v>
      </c>
    </row>
    <row r="25" spans="1:7" ht="36" customHeight="1" x14ac:dyDescent="0.25">
      <c r="A25" s="9"/>
      <c r="B25" s="107" t="s">
        <v>38</v>
      </c>
      <c r="C25" s="116" t="s">
        <v>32</v>
      </c>
      <c r="D25" s="125">
        <v>1</v>
      </c>
      <c r="E25" s="116" t="s">
        <v>39</v>
      </c>
      <c r="F25" s="106">
        <v>16000</v>
      </c>
      <c r="G25" s="106">
        <f t="shared" si="0"/>
        <v>16000</v>
      </c>
    </row>
    <row r="26" spans="1:7" ht="12.75" customHeight="1" x14ac:dyDescent="0.25">
      <c r="A26" s="9"/>
      <c r="B26" s="17" t="s">
        <v>40</v>
      </c>
      <c r="C26" s="18"/>
      <c r="D26" s="18"/>
      <c r="E26" s="18"/>
      <c r="F26" s="19"/>
      <c r="G26" s="20">
        <f>SUM(G21:G25)</f>
        <v>80000</v>
      </c>
    </row>
    <row r="27" spans="1:7" ht="12" customHeight="1" x14ac:dyDescent="0.25">
      <c r="A27" s="2"/>
      <c r="B27" s="10"/>
      <c r="C27" s="12"/>
      <c r="D27" s="12"/>
      <c r="E27" s="12"/>
      <c r="F27" s="21"/>
      <c r="G27" s="21"/>
    </row>
    <row r="28" spans="1:7" ht="12" customHeight="1" x14ac:dyDescent="0.25">
      <c r="A28" s="4"/>
      <c r="B28" s="22" t="s">
        <v>41</v>
      </c>
      <c r="C28" s="23"/>
      <c r="D28" s="24"/>
      <c r="E28" s="24"/>
      <c r="F28" s="25"/>
      <c r="G28" s="25"/>
    </row>
    <row r="29" spans="1:7" ht="24" customHeight="1" x14ac:dyDescent="0.25">
      <c r="A29" s="4"/>
      <c r="B29" s="26" t="s">
        <v>25</v>
      </c>
      <c r="C29" s="27" t="s">
        <v>26</v>
      </c>
      <c r="D29" s="27" t="s">
        <v>27</v>
      </c>
      <c r="E29" s="26" t="s">
        <v>28</v>
      </c>
      <c r="F29" s="27" t="s">
        <v>29</v>
      </c>
      <c r="G29" s="26" t="s">
        <v>30</v>
      </c>
    </row>
    <row r="30" spans="1:7" ht="12" customHeight="1" x14ac:dyDescent="0.25">
      <c r="A30" s="4"/>
      <c r="B30" s="28"/>
      <c r="C30" s="29"/>
      <c r="D30" s="29"/>
      <c r="E30" s="29"/>
      <c r="F30" s="28"/>
      <c r="G30" s="28"/>
    </row>
    <row r="31" spans="1:7" ht="12" customHeight="1" x14ac:dyDescent="0.25">
      <c r="A31" s="4"/>
      <c r="B31" s="30" t="s">
        <v>42</v>
      </c>
      <c r="C31" s="31"/>
      <c r="D31" s="31"/>
      <c r="E31" s="31"/>
      <c r="F31" s="32"/>
      <c r="G31" s="32"/>
    </row>
    <row r="32" spans="1:7" ht="12" customHeight="1" x14ac:dyDescent="0.25">
      <c r="A32" s="2"/>
      <c r="B32" s="33"/>
      <c r="C32" s="34"/>
      <c r="D32" s="34"/>
      <c r="E32" s="34"/>
      <c r="F32" s="35"/>
      <c r="G32" s="35"/>
    </row>
    <row r="33" spans="1:11" ht="12" customHeight="1" x14ac:dyDescent="0.25">
      <c r="A33" s="4"/>
      <c r="B33" s="22" t="s">
        <v>43</v>
      </c>
      <c r="C33" s="23"/>
      <c r="D33" s="24"/>
      <c r="E33" s="24"/>
      <c r="F33" s="25"/>
      <c r="G33" s="25"/>
    </row>
    <row r="34" spans="1:11" ht="24" customHeight="1" x14ac:dyDescent="0.25">
      <c r="A34" s="4"/>
      <c r="B34" s="36" t="s">
        <v>25</v>
      </c>
      <c r="C34" s="36" t="s">
        <v>26</v>
      </c>
      <c r="D34" s="36" t="s">
        <v>27</v>
      </c>
      <c r="E34" s="36" t="s">
        <v>28</v>
      </c>
      <c r="F34" s="37" t="s">
        <v>29</v>
      </c>
      <c r="G34" s="36" t="s">
        <v>30</v>
      </c>
    </row>
    <row r="35" spans="1:11" ht="12.75" customHeight="1" x14ac:dyDescent="0.25">
      <c r="A35" s="9"/>
      <c r="B35" s="107" t="s">
        <v>44</v>
      </c>
      <c r="C35" s="116" t="s">
        <v>45</v>
      </c>
      <c r="D35" s="125">
        <v>0.2</v>
      </c>
      <c r="E35" s="116" t="s">
        <v>46</v>
      </c>
      <c r="F35" s="106">
        <v>200000</v>
      </c>
      <c r="G35" s="106">
        <f t="shared" ref="G35:G37" si="1">(D35*F35)</f>
        <v>40000</v>
      </c>
    </row>
    <row r="36" spans="1:11" ht="12.75" customHeight="1" x14ac:dyDescent="0.25">
      <c r="A36" s="9"/>
      <c r="B36" s="107" t="s">
        <v>47</v>
      </c>
      <c r="C36" s="116" t="s">
        <v>45</v>
      </c>
      <c r="D36" s="125">
        <v>0.4</v>
      </c>
      <c r="E36" s="116" t="s">
        <v>48</v>
      </c>
      <c r="F36" s="106">
        <v>200000</v>
      </c>
      <c r="G36" s="106">
        <f t="shared" si="1"/>
        <v>80000</v>
      </c>
    </row>
    <row r="37" spans="1:11" ht="12.75" customHeight="1" x14ac:dyDescent="0.25">
      <c r="A37" s="9"/>
      <c r="B37" s="107" t="s">
        <v>49</v>
      </c>
      <c r="C37" s="116" t="s">
        <v>45</v>
      </c>
      <c r="D37" s="125">
        <v>0.2</v>
      </c>
      <c r="E37" s="116" t="s">
        <v>50</v>
      </c>
      <c r="F37" s="106">
        <v>200000</v>
      </c>
      <c r="G37" s="106">
        <f t="shared" si="1"/>
        <v>40000</v>
      </c>
    </row>
    <row r="38" spans="1:11" ht="12.75" customHeight="1" x14ac:dyDescent="0.25">
      <c r="A38" s="9"/>
      <c r="B38" s="107" t="s">
        <v>51</v>
      </c>
      <c r="C38" s="116" t="s">
        <v>45</v>
      </c>
      <c r="D38" s="125">
        <v>0.2</v>
      </c>
      <c r="E38" s="116" t="s">
        <v>50</v>
      </c>
      <c r="F38" s="106">
        <v>200000</v>
      </c>
      <c r="G38" s="106">
        <f t="shared" ref="G38" si="2">(D38*F38)</f>
        <v>40000</v>
      </c>
    </row>
    <row r="39" spans="1:11" ht="12.75" customHeight="1" x14ac:dyDescent="0.25">
      <c r="A39" s="4"/>
      <c r="B39" s="38" t="s">
        <v>52</v>
      </c>
      <c r="C39" s="126"/>
      <c r="D39" s="126"/>
      <c r="E39" s="126"/>
      <c r="F39" s="126"/>
      <c r="G39" s="127">
        <f>SUM(G35:G38)</f>
        <v>200000</v>
      </c>
    </row>
    <row r="40" spans="1:11" ht="12" customHeight="1" x14ac:dyDescent="0.25">
      <c r="A40" s="2"/>
      <c r="B40" s="33"/>
      <c r="C40" s="34"/>
      <c r="D40" s="34"/>
      <c r="E40" s="34"/>
      <c r="F40" s="35"/>
      <c r="G40" s="35"/>
    </row>
    <row r="41" spans="1:11" ht="12" customHeight="1" x14ac:dyDescent="0.25">
      <c r="A41" s="4"/>
      <c r="B41" s="22" t="s">
        <v>53</v>
      </c>
      <c r="C41" s="23"/>
      <c r="D41" s="24"/>
      <c r="E41" s="24"/>
      <c r="F41" s="25"/>
      <c r="G41" s="25"/>
    </row>
    <row r="42" spans="1:11" ht="24" customHeight="1" x14ac:dyDescent="0.25">
      <c r="A42" s="4"/>
      <c r="B42" s="37" t="s">
        <v>54</v>
      </c>
      <c r="C42" s="37" t="s">
        <v>55</v>
      </c>
      <c r="D42" s="37" t="s">
        <v>56</v>
      </c>
      <c r="E42" s="37" t="s">
        <v>28</v>
      </c>
      <c r="F42" s="37" t="s">
        <v>29</v>
      </c>
      <c r="G42" s="37" t="s">
        <v>30</v>
      </c>
      <c r="K42" s="105"/>
    </row>
    <row r="43" spans="1:11" ht="12.75" customHeight="1" x14ac:dyDescent="0.25">
      <c r="A43" s="9"/>
      <c r="B43" s="114" t="s">
        <v>57</v>
      </c>
      <c r="C43" s="115"/>
      <c r="D43" s="115"/>
      <c r="E43" s="115"/>
      <c r="F43" s="115"/>
      <c r="G43" s="115"/>
      <c r="K43" s="105"/>
    </row>
    <row r="44" spans="1:11" ht="12.75" customHeight="1" x14ac:dyDescent="0.25">
      <c r="A44" s="9"/>
      <c r="B44" s="108" t="s">
        <v>58</v>
      </c>
      <c r="C44" s="108" t="s">
        <v>59</v>
      </c>
      <c r="D44" s="109">
        <v>100</v>
      </c>
      <c r="E44" s="108" t="s">
        <v>50</v>
      </c>
      <c r="F44" s="118">
        <v>2400</v>
      </c>
      <c r="G44" s="118">
        <f>(D44*F44)</f>
        <v>240000</v>
      </c>
    </row>
    <row r="45" spans="1:11" ht="12.75" customHeight="1" x14ac:dyDescent="0.25">
      <c r="A45" s="9"/>
      <c r="B45" s="110" t="s">
        <v>60</v>
      </c>
      <c r="C45" s="111"/>
      <c r="D45" s="111"/>
      <c r="E45" s="111"/>
      <c r="F45" s="118"/>
      <c r="G45" s="118"/>
    </row>
    <row r="46" spans="1:11" ht="12.75" customHeight="1" x14ac:dyDescent="0.25">
      <c r="A46" s="9"/>
      <c r="B46" s="108" t="s">
        <v>61</v>
      </c>
      <c r="C46" s="108" t="s">
        <v>59</v>
      </c>
      <c r="D46" s="109">
        <v>200</v>
      </c>
      <c r="E46" s="108" t="s">
        <v>50</v>
      </c>
      <c r="F46" s="118">
        <v>750</v>
      </c>
      <c r="G46" s="118">
        <f>(D46*F46)</f>
        <v>150000</v>
      </c>
    </row>
    <row r="47" spans="1:11" ht="12.75" customHeight="1" x14ac:dyDescent="0.25">
      <c r="A47" s="9"/>
      <c r="B47" s="108" t="s">
        <v>62</v>
      </c>
      <c r="C47" s="108" t="s">
        <v>63</v>
      </c>
      <c r="D47" s="109">
        <v>150</v>
      </c>
      <c r="E47" s="108" t="s">
        <v>64</v>
      </c>
      <c r="F47" s="118">
        <v>320</v>
      </c>
      <c r="G47" s="118">
        <f>(D47*F47)</f>
        <v>48000</v>
      </c>
    </row>
    <row r="48" spans="1:11" ht="12.75" customHeight="1" x14ac:dyDescent="0.25">
      <c r="A48" s="9"/>
      <c r="B48" s="110" t="s">
        <v>65</v>
      </c>
      <c r="C48" s="111"/>
      <c r="D48" s="111"/>
      <c r="E48" s="111"/>
      <c r="F48" s="118"/>
      <c r="G48" s="118"/>
    </row>
    <row r="49" spans="1:7" ht="12.75" customHeight="1" x14ac:dyDescent="0.25">
      <c r="A49" s="9"/>
      <c r="B49" s="108" t="s">
        <v>66</v>
      </c>
      <c r="C49" s="108" t="s">
        <v>67</v>
      </c>
      <c r="D49" s="109">
        <v>2</v>
      </c>
      <c r="E49" s="108" t="s">
        <v>50</v>
      </c>
      <c r="F49" s="118">
        <v>12850</v>
      </c>
      <c r="G49" s="118">
        <f>(D49*F49)</f>
        <v>25700</v>
      </c>
    </row>
    <row r="50" spans="1:7" ht="12.75" customHeight="1" x14ac:dyDescent="0.25">
      <c r="A50" s="9"/>
      <c r="B50" s="108" t="s">
        <v>68</v>
      </c>
      <c r="C50" s="108" t="s">
        <v>67</v>
      </c>
      <c r="D50" s="109">
        <v>3</v>
      </c>
      <c r="E50" s="108" t="s">
        <v>50</v>
      </c>
      <c r="F50" s="118">
        <v>13250</v>
      </c>
      <c r="G50" s="118">
        <f>(D50*F50)</f>
        <v>39750</v>
      </c>
    </row>
    <row r="51" spans="1:7" ht="12.75" customHeight="1" x14ac:dyDescent="0.25">
      <c r="A51" s="9"/>
      <c r="B51" s="110" t="s">
        <v>69</v>
      </c>
      <c r="C51" s="111"/>
      <c r="D51" s="111"/>
      <c r="E51" s="111"/>
      <c r="F51" s="118"/>
      <c r="G51" s="118"/>
    </row>
    <row r="52" spans="1:7" ht="12.75" customHeight="1" x14ac:dyDescent="0.25">
      <c r="A52" s="9"/>
      <c r="B52" s="112" t="s">
        <v>70</v>
      </c>
      <c r="C52" s="112" t="s">
        <v>67</v>
      </c>
      <c r="D52" s="113">
        <v>1</v>
      </c>
      <c r="E52" s="112" t="s">
        <v>71</v>
      </c>
      <c r="F52" s="120">
        <v>18550</v>
      </c>
      <c r="G52" s="120">
        <f>(D52*F52)</f>
        <v>18550</v>
      </c>
    </row>
    <row r="53" spans="1:7" ht="12.75" customHeight="1" x14ac:dyDescent="0.25">
      <c r="A53" s="61"/>
      <c r="B53" s="112" t="s">
        <v>72</v>
      </c>
      <c r="C53" s="112" t="s">
        <v>67</v>
      </c>
      <c r="D53" s="113">
        <v>0.2</v>
      </c>
      <c r="E53" s="112" t="s">
        <v>71</v>
      </c>
      <c r="F53" s="120">
        <v>37690</v>
      </c>
      <c r="G53" s="120">
        <f>(D53*F53)</f>
        <v>7538</v>
      </c>
    </row>
    <row r="54" spans="1:7" ht="13.5" customHeight="1" x14ac:dyDescent="0.25">
      <c r="A54" s="4"/>
      <c r="B54" s="39" t="s">
        <v>73</v>
      </c>
      <c r="C54" s="40"/>
      <c r="D54" s="40"/>
      <c r="E54" s="40"/>
      <c r="F54" s="41"/>
      <c r="G54" s="42">
        <f>SUM(G43:G53)</f>
        <v>529538</v>
      </c>
    </row>
    <row r="55" spans="1:7" ht="12" customHeight="1" x14ac:dyDescent="0.25">
      <c r="A55" s="2"/>
      <c r="B55" s="33"/>
      <c r="C55" s="34"/>
      <c r="D55" s="34"/>
      <c r="E55" s="43"/>
      <c r="F55" s="35"/>
      <c r="G55" s="35"/>
    </row>
    <row r="56" spans="1:7" ht="12" customHeight="1" x14ac:dyDescent="0.25">
      <c r="A56" s="4"/>
      <c r="B56" s="22" t="s">
        <v>74</v>
      </c>
      <c r="C56" s="23"/>
      <c r="D56" s="24"/>
      <c r="E56" s="24"/>
      <c r="F56" s="25"/>
      <c r="G56" s="25"/>
    </row>
    <row r="57" spans="1:7" ht="24" customHeight="1" x14ac:dyDescent="0.25">
      <c r="A57" s="4"/>
      <c r="B57" s="36" t="s">
        <v>75</v>
      </c>
      <c r="C57" s="37" t="s">
        <v>55</v>
      </c>
      <c r="D57" s="37" t="s">
        <v>56</v>
      </c>
      <c r="E57" s="36" t="s">
        <v>28</v>
      </c>
      <c r="F57" s="37" t="s">
        <v>29</v>
      </c>
      <c r="G57" s="36" t="s">
        <v>30</v>
      </c>
    </row>
    <row r="58" spans="1:7" ht="12.75" customHeight="1" x14ac:dyDescent="0.25">
      <c r="A58" s="9"/>
      <c r="B58" s="116"/>
      <c r="C58" s="117"/>
      <c r="D58" s="118"/>
      <c r="E58" s="116"/>
      <c r="F58" s="119"/>
      <c r="G58" s="118"/>
    </row>
    <row r="59" spans="1:7" ht="13.5" customHeight="1" x14ac:dyDescent="0.25">
      <c r="A59" s="4"/>
      <c r="B59" s="44" t="s">
        <v>76</v>
      </c>
      <c r="C59" s="45"/>
      <c r="D59" s="45"/>
      <c r="E59" s="45"/>
      <c r="F59" s="46"/>
      <c r="G59" s="47"/>
    </row>
    <row r="60" spans="1:7" ht="12" customHeight="1" x14ac:dyDescent="0.25">
      <c r="A60" s="2"/>
      <c r="B60" s="64"/>
      <c r="C60" s="64"/>
      <c r="D60" s="64"/>
      <c r="E60" s="64"/>
      <c r="F60" s="65"/>
      <c r="G60" s="65"/>
    </row>
    <row r="61" spans="1:7" ht="12" customHeight="1" x14ac:dyDescent="0.25">
      <c r="A61" s="61"/>
      <c r="B61" s="66" t="s">
        <v>77</v>
      </c>
      <c r="C61" s="67"/>
      <c r="D61" s="67"/>
      <c r="E61" s="67"/>
      <c r="F61" s="67"/>
      <c r="G61" s="68">
        <f>G26+G39+G54+G59</f>
        <v>809538</v>
      </c>
    </row>
    <row r="62" spans="1:7" ht="12" customHeight="1" x14ac:dyDescent="0.25">
      <c r="A62" s="61"/>
      <c r="B62" s="69" t="s">
        <v>78</v>
      </c>
      <c r="C62" s="49"/>
      <c r="D62" s="49"/>
      <c r="E62" s="49"/>
      <c r="F62" s="49"/>
      <c r="G62" s="70">
        <f>G61*0.05</f>
        <v>40476.9</v>
      </c>
    </row>
    <row r="63" spans="1:7" ht="12" customHeight="1" x14ac:dyDescent="0.25">
      <c r="A63" s="61"/>
      <c r="B63" s="71" t="s">
        <v>79</v>
      </c>
      <c r="C63" s="48"/>
      <c r="D63" s="48"/>
      <c r="E63" s="48"/>
      <c r="F63" s="48"/>
      <c r="G63" s="72">
        <f>G62+G61</f>
        <v>850014.9</v>
      </c>
    </row>
    <row r="64" spans="1:7" ht="12" customHeight="1" x14ac:dyDescent="0.25">
      <c r="A64" s="61"/>
      <c r="B64" s="69" t="s">
        <v>80</v>
      </c>
      <c r="C64" s="49"/>
      <c r="D64" s="49"/>
      <c r="E64" s="49"/>
      <c r="F64" s="49"/>
      <c r="G64" s="70">
        <f>G12</f>
        <v>980000</v>
      </c>
    </row>
    <row r="65" spans="1:7" ht="12" customHeight="1" x14ac:dyDescent="0.25">
      <c r="A65" s="61"/>
      <c r="B65" s="73" t="s">
        <v>81</v>
      </c>
      <c r="C65" s="74"/>
      <c r="D65" s="74"/>
      <c r="E65" s="74"/>
      <c r="F65" s="74"/>
      <c r="G65" s="75">
        <f>G64-G63</f>
        <v>129985.09999999998</v>
      </c>
    </row>
    <row r="66" spans="1:7" ht="12" customHeight="1" x14ac:dyDescent="0.25">
      <c r="A66" s="61"/>
      <c r="B66" s="62" t="s">
        <v>82</v>
      </c>
      <c r="C66" s="63"/>
      <c r="D66" s="63"/>
      <c r="E66" s="63"/>
      <c r="F66" s="63"/>
      <c r="G66" s="58"/>
    </row>
    <row r="67" spans="1:7" ht="12.75" customHeight="1" thickBot="1" x14ac:dyDescent="0.3">
      <c r="A67" s="61"/>
      <c r="B67" s="76"/>
      <c r="C67" s="63"/>
      <c r="D67" s="63"/>
      <c r="E67" s="63"/>
      <c r="F67" s="63"/>
      <c r="G67" s="58"/>
    </row>
    <row r="68" spans="1:7" ht="12" customHeight="1" x14ac:dyDescent="0.25">
      <c r="A68" s="61"/>
      <c r="B68" s="88" t="s">
        <v>83</v>
      </c>
      <c r="C68" s="89"/>
      <c r="D68" s="89"/>
      <c r="E68" s="89"/>
      <c r="F68" s="90"/>
      <c r="G68" s="58"/>
    </row>
    <row r="69" spans="1:7" ht="12" customHeight="1" x14ac:dyDescent="0.25">
      <c r="A69" s="61"/>
      <c r="B69" s="91" t="s">
        <v>84</v>
      </c>
      <c r="C69" s="60"/>
      <c r="D69" s="60"/>
      <c r="E69" s="60"/>
      <c r="F69" s="92"/>
      <c r="G69" s="58"/>
    </row>
    <row r="70" spans="1:7" ht="12" customHeight="1" x14ac:dyDescent="0.25">
      <c r="A70" s="61"/>
      <c r="B70" s="91" t="s">
        <v>85</v>
      </c>
      <c r="C70" s="60"/>
      <c r="D70" s="60"/>
      <c r="E70" s="60"/>
      <c r="F70" s="92"/>
      <c r="G70" s="58"/>
    </row>
    <row r="71" spans="1:7" ht="12" customHeight="1" x14ac:dyDescent="0.25">
      <c r="A71" s="61"/>
      <c r="B71" s="91" t="s">
        <v>86</v>
      </c>
      <c r="C71" s="60"/>
      <c r="D71" s="60"/>
      <c r="E71" s="60"/>
      <c r="F71" s="92"/>
      <c r="G71" s="58"/>
    </row>
    <row r="72" spans="1:7" ht="12" customHeight="1" x14ac:dyDescent="0.25">
      <c r="A72" s="61"/>
      <c r="B72" s="91" t="s">
        <v>87</v>
      </c>
      <c r="C72" s="60"/>
      <c r="D72" s="60"/>
      <c r="E72" s="60"/>
      <c r="F72" s="92"/>
      <c r="G72" s="58"/>
    </row>
    <row r="73" spans="1:7" ht="12" customHeight="1" x14ac:dyDescent="0.25">
      <c r="A73" s="61"/>
      <c r="B73" s="91" t="s">
        <v>88</v>
      </c>
      <c r="C73" s="60"/>
      <c r="D73" s="60"/>
      <c r="E73" s="60"/>
      <c r="F73" s="92"/>
      <c r="G73" s="58"/>
    </row>
    <row r="74" spans="1:7" ht="12.75" customHeight="1" thickBot="1" x14ac:dyDescent="0.3">
      <c r="A74" s="61"/>
      <c r="B74" s="93" t="s">
        <v>89</v>
      </c>
      <c r="C74" s="94"/>
      <c r="D74" s="94"/>
      <c r="E74" s="94"/>
      <c r="F74" s="95"/>
      <c r="G74" s="58"/>
    </row>
    <row r="75" spans="1:7" ht="12.75" customHeight="1" x14ac:dyDescent="0.25">
      <c r="A75" s="61"/>
      <c r="B75" s="86"/>
      <c r="C75" s="60"/>
      <c r="D75" s="60"/>
      <c r="E75" s="60"/>
      <c r="F75" s="60"/>
      <c r="G75" s="58"/>
    </row>
    <row r="76" spans="1:7" ht="15" customHeight="1" thickBot="1" x14ac:dyDescent="0.3">
      <c r="A76" s="61"/>
      <c r="B76" s="121" t="s">
        <v>90</v>
      </c>
      <c r="C76" s="122"/>
      <c r="D76" s="85"/>
      <c r="E76" s="51"/>
      <c r="F76" s="51"/>
      <c r="G76" s="58"/>
    </row>
    <row r="77" spans="1:7" ht="12" customHeight="1" x14ac:dyDescent="0.25">
      <c r="A77" s="61"/>
      <c r="B77" s="78" t="s">
        <v>75</v>
      </c>
      <c r="C77" s="52" t="s">
        <v>91</v>
      </c>
      <c r="D77" s="79" t="s">
        <v>92</v>
      </c>
      <c r="E77" s="51"/>
      <c r="F77" s="51"/>
      <c r="G77" s="58"/>
    </row>
    <row r="78" spans="1:7" ht="12" customHeight="1" x14ac:dyDescent="0.25">
      <c r="A78" s="61"/>
      <c r="B78" s="80" t="s">
        <v>93</v>
      </c>
      <c r="C78" s="53">
        <v>80000</v>
      </c>
      <c r="D78" s="81">
        <f>(C78/C84)</f>
        <v>9.4138135947235579E-2</v>
      </c>
      <c r="E78" s="51"/>
      <c r="F78" s="51"/>
      <c r="G78" s="58"/>
    </row>
    <row r="79" spans="1:7" ht="12" customHeight="1" x14ac:dyDescent="0.25">
      <c r="A79" s="61"/>
      <c r="B79" s="80" t="s">
        <v>94</v>
      </c>
      <c r="C79" s="54">
        <v>0</v>
      </c>
      <c r="D79" s="81">
        <v>0</v>
      </c>
      <c r="E79" s="51"/>
      <c r="F79" s="51"/>
      <c r="G79" s="58"/>
    </row>
    <row r="80" spans="1:7" ht="12" customHeight="1" x14ac:dyDescent="0.25">
      <c r="A80" s="61"/>
      <c r="B80" s="80" t="s">
        <v>95</v>
      </c>
      <c r="C80" s="53">
        <v>200000</v>
      </c>
      <c r="D80" s="81">
        <f>(C80/C84)</f>
        <v>0.23534533986808895</v>
      </c>
      <c r="E80" s="51"/>
      <c r="F80" s="51"/>
      <c r="G80" s="58"/>
    </row>
    <row r="81" spans="1:7" ht="12" customHeight="1" x14ac:dyDescent="0.25">
      <c r="A81" s="61"/>
      <c r="B81" s="80" t="s">
        <v>54</v>
      </c>
      <c r="C81" s="53">
        <v>529538</v>
      </c>
      <c r="D81" s="81">
        <f>(C81/C84)</f>
        <v>0.62312150291534041</v>
      </c>
      <c r="E81" s="51"/>
      <c r="F81" s="51"/>
      <c r="G81" s="58"/>
    </row>
    <row r="82" spans="1:7" ht="12" customHeight="1" x14ac:dyDescent="0.25">
      <c r="A82" s="61"/>
      <c r="B82" s="80" t="s">
        <v>96</v>
      </c>
      <c r="C82" s="55">
        <v>0</v>
      </c>
      <c r="D82" s="81">
        <f>(C82/C84)</f>
        <v>0</v>
      </c>
      <c r="E82" s="57"/>
      <c r="F82" s="57"/>
      <c r="G82" s="58"/>
    </row>
    <row r="83" spans="1:7" ht="12" customHeight="1" x14ac:dyDescent="0.25">
      <c r="A83" s="61"/>
      <c r="B83" s="80" t="s">
        <v>97</v>
      </c>
      <c r="C83" s="55">
        <v>40277</v>
      </c>
      <c r="D83" s="81">
        <f>(C83/C84)</f>
        <v>4.7395021269335091E-2</v>
      </c>
      <c r="E83" s="57"/>
      <c r="F83" s="57"/>
      <c r="G83" s="58"/>
    </row>
    <row r="84" spans="1:7" ht="12.75" customHeight="1" thickBot="1" x14ac:dyDescent="0.3">
      <c r="A84" s="61"/>
      <c r="B84" s="82" t="s">
        <v>98</v>
      </c>
      <c r="C84" s="83">
        <f>SUM(C78:C83)</f>
        <v>849815</v>
      </c>
      <c r="D84" s="84">
        <f>SUM(D78:D83)</f>
        <v>1</v>
      </c>
      <c r="E84" s="57"/>
      <c r="F84" s="57"/>
      <c r="G84" s="58"/>
    </row>
    <row r="85" spans="1:7" ht="12" customHeight="1" x14ac:dyDescent="0.25">
      <c r="A85" s="61"/>
      <c r="B85" s="76"/>
      <c r="C85" s="63"/>
      <c r="D85" s="63"/>
      <c r="E85" s="63"/>
      <c r="F85" s="63"/>
      <c r="G85" s="58"/>
    </row>
    <row r="86" spans="1:7" ht="12.75" customHeight="1" x14ac:dyDescent="0.25">
      <c r="A86" s="61"/>
      <c r="B86" s="77"/>
      <c r="C86" s="63"/>
      <c r="D86" s="63"/>
      <c r="E86" s="63"/>
      <c r="F86" s="63"/>
      <c r="G86" s="58"/>
    </row>
    <row r="87" spans="1:7" ht="12" customHeight="1" thickBot="1" x14ac:dyDescent="0.3">
      <c r="A87" s="50"/>
      <c r="B87" s="97"/>
      <c r="C87" s="98" t="s">
        <v>99</v>
      </c>
      <c r="D87" s="99"/>
      <c r="E87" s="100"/>
      <c r="F87" s="56"/>
      <c r="G87" s="58"/>
    </row>
    <row r="88" spans="1:7" ht="12" customHeight="1" x14ac:dyDescent="0.25">
      <c r="A88" s="61"/>
      <c r="B88" s="101" t="s">
        <v>100</v>
      </c>
      <c r="C88" s="102">
        <v>33</v>
      </c>
      <c r="D88" s="102">
        <v>35</v>
      </c>
      <c r="E88" s="103">
        <v>37</v>
      </c>
      <c r="F88" s="96"/>
      <c r="G88" s="59"/>
    </row>
    <row r="89" spans="1:7" ht="12.75" customHeight="1" thickBot="1" x14ac:dyDescent="0.3">
      <c r="A89" s="61"/>
      <c r="B89" s="82" t="s">
        <v>101</v>
      </c>
      <c r="C89" s="83">
        <f>G63/C88</f>
        <v>25758.027272727275</v>
      </c>
      <c r="D89" s="83">
        <f>G63/D88</f>
        <v>24286.14</v>
      </c>
      <c r="E89" s="104">
        <f>G63/E88</f>
        <v>22973.375675675677</v>
      </c>
      <c r="F89" s="96"/>
      <c r="G89" s="59"/>
    </row>
    <row r="90" spans="1:7" ht="15.6" customHeight="1" x14ac:dyDescent="0.25">
      <c r="A90" s="61"/>
      <c r="B90" s="87" t="s">
        <v>102</v>
      </c>
      <c r="C90" s="60"/>
      <c r="D90" s="60"/>
      <c r="E90" s="60"/>
      <c r="F90" s="60"/>
      <c r="G90" s="6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2021-04-01T14:05:32Z</dcterms:modified>
  <cp:category/>
  <cp:contentStatus/>
</cp:coreProperties>
</file>