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raiguen ok\"/>
    </mc:Choice>
  </mc:AlternateContent>
  <bookViews>
    <workbookView xWindow="0" yWindow="0" windowWidth="20490" windowHeight="7155"/>
  </bookViews>
  <sheets>
    <sheet name="LENTEJAS" sheetId="2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" l="1"/>
  <c r="G37" i="2"/>
  <c r="G35" i="2"/>
  <c r="G50" i="2"/>
  <c r="G21" i="2"/>
  <c r="G22" i="2"/>
  <c r="G23" i="2"/>
  <c r="G24" i="2"/>
  <c r="G25" i="2"/>
  <c r="G26" i="2"/>
  <c r="G38" i="2"/>
  <c r="G43" i="2"/>
  <c r="G45" i="2"/>
  <c r="G47" i="2"/>
  <c r="G49" i="2"/>
  <c r="G51" i="2"/>
  <c r="G56" i="2"/>
  <c r="G58" i="2"/>
  <c r="G12" i="2"/>
  <c r="C81" i="2"/>
  <c r="D80" i="2"/>
  <c r="G61" i="2"/>
  <c r="G59" i="2"/>
  <c r="G60" i="2"/>
  <c r="D77" i="2"/>
  <c r="D78" i="2"/>
  <c r="D79" i="2"/>
  <c r="D75" i="2"/>
  <c r="E86" i="2"/>
  <c r="C86" i="2"/>
  <c r="D86" i="2"/>
  <c r="D81" i="2"/>
  <c r="G62" i="2"/>
</calcChain>
</file>

<file path=xl/sharedStrings.xml><?xml version="1.0" encoding="utf-8"?>
<sst xmlns="http://schemas.openxmlformats.org/spreadsheetml/2006/main" count="137" uniqueCount="98">
  <si>
    <t>RUBRO O CULTIVO</t>
  </si>
  <si>
    <t>LENTEJAS</t>
  </si>
  <si>
    <t>RENDIMIENTO (qqm/Há.)</t>
  </si>
  <si>
    <t>VARIEDAD</t>
  </si>
  <si>
    <t>Sin especificar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</si>
  <si>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</si>
  <si>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</si>
  <si>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</si>
  <si>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</si>
  <si>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</si>
  <si>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</si>
  <si>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</si>
  <si>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</si>
  <si>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Traiguén</t>
  </si>
  <si>
    <t>DESTINO PRODUCCION</t>
  </si>
  <si>
    <t>VENTA LOCAL</t>
  </si>
  <si>
    <t>COMUNA/LOCALIDAD</t>
  </si>
  <si>
    <t>Todas</t>
  </si>
  <si>
    <t>FECHA DE COSECHA</t>
  </si>
  <si>
    <t>FECHA PRECIO INSUMOS</t>
  </si>
  <si>
    <t>CONTINGENCIA</t>
  </si>
  <si>
    <t>SEQUÍA- CONTROL DE MALEZAS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</si>
  <si>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</si>
  <si>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</si>
  <si>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</si>
  <si>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</si>
  <si>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</si>
  <si>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</si>
  <si>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</si>
  <si>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</si>
  <si>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</si>
  <si>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</si>
  <si>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Abril</t>
  </si>
  <si>
    <t>Fertilizacion</t>
  </si>
  <si>
    <t>Abril-mayo</t>
  </si>
  <si>
    <t>Siembra</t>
  </si>
  <si>
    <t>Control Maleza</t>
  </si>
  <si>
    <t>Julio-Agosto</t>
  </si>
  <si>
    <t>Cosecha</t>
  </si>
  <si>
    <t>Noviembre-Dic</t>
  </si>
  <si>
    <t>Subtotal Jornadas Hombre</t>
  </si>
  <si>
    <t>JORNADAS ANIMAL</t>
  </si>
  <si>
    <t>Subtotal Jornadas Animal</t>
  </si>
  <si>
    <t>MAQUINARIA</t>
  </si>
  <si>
    <t>Aradura</t>
  </si>
  <si>
    <t>JM</t>
  </si>
  <si>
    <t>Abril-Mayo</t>
  </si>
  <si>
    <t>Rastraje</t>
  </si>
  <si>
    <t>Cosechadora</t>
  </si>
  <si>
    <t>Diciembre</t>
  </si>
  <si>
    <t>Subtotal Costo Maquinaria</t>
  </si>
  <si>
    <t>INSUMOS</t>
  </si>
  <si>
    <t>Insumos</t>
  </si>
  <si>
    <t>Unidad (Kg/l/u)</t>
  </si>
  <si>
    <t>Cantidad (Kg/l/u)</t>
  </si>
  <si>
    <t>SEMILLAS</t>
  </si>
  <si>
    <t>Lentejas</t>
  </si>
  <si>
    <t>kg</t>
  </si>
  <si>
    <t>FERTILIZANTE</t>
  </si>
  <si>
    <t>Superfosfato triple</t>
  </si>
  <si>
    <t>FUNGICIDA</t>
  </si>
  <si>
    <t>Fungicida</t>
  </si>
  <si>
    <t>gr</t>
  </si>
  <si>
    <t>OTROS</t>
  </si>
  <si>
    <t>Hilos para coser sacos</t>
  </si>
  <si>
    <t>diciembre</t>
  </si>
  <si>
    <t>Saco 50 kg</t>
  </si>
  <si>
    <t>Subtotal Insumos</t>
  </si>
  <si>
    <t>Item</t>
  </si>
  <si>
    <t>Traslados internos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</si>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</sst>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0" fillId="0" borderId="2"/>
    <xf numFmtId="0" fontId="13" fillId="0" borderId="2" applyNumberFormat="0" applyFill="0" applyBorder="0" applyProtection="0"/>
    <xf numFmtId="43" fontId="13" fillId="0" borderId="2" applyFont="0" applyFill="0" applyBorder="0" applyAlignment="0" applyProtection="0"/>
    <xf numFmtId="0" fontId="14" fillId="0" borderId="2" applyNumberFormat="0" applyFill="0" applyBorder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6" fillId="6" borderId="2" xfId="0" applyFont="1" applyFill="1" applyBorder="1" applyAlignment="1"/>
    <xf numFmtId="49" fontId="4" fillId="7" borderId="3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4" fillId="7" borderId="4" xfId="0" applyNumberFormat="1" applyFont="1" applyFill="1" applyBorder="1" applyAlignment="1">
      <alignment vertical="center"/>
    </xf>
    <xf numFmtId="49" fontId="6" fillId="7" borderId="5" xfId="0" applyNumberFormat="1" applyFont="1" applyFill="1" applyBorder="1" applyAlignment="1"/>
    <xf numFmtId="0" fontId="6" fillId="8" borderId="8" xfId="0" applyFont="1" applyFill="1" applyBorder="1" applyAlignment="1"/>
    <xf numFmtId="0" fontId="6" fillId="2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vertical="center"/>
    </xf>
    <xf numFmtId="0" fontId="6" fillId="2" borderId="10" xfId="0" applyFont="1" applyFill="1" applyBorder="1" applyAlignment="1"/>
    <xf numFmtId="0" fontId="6" fillId="2" borderId="11" xfId="0" applyFont="1" applyFill="1" applyBorder="1" applyAlignment="1"/>
    <xf numFmtId="49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/>
    <xf numFmtId="49" fontId="6" fillId="2" borderId="14" xfId="0" applyNumberFormat="1" applyFont="1" applyFill="1" applyBorder="1" applyAlignment="1">
      <alignment vertical="center"/>
    </xf>
    <xf numFmtId="0" fontId="6" fillId="2" borderId="15" xfId="0" applyFont="1" applyFill="1" applyBorder="1" applyAlignment="1"/>
    <xf numFmtId="0" fontId="6" fillId="2" borderId="16" xfId="0" applyFont="1" applyFill="1" applyBorder="1" applyAlignment="1"/>
    <xf numFmtId="0" fontId="4" fillId="6" borderId="2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vertical="center"/>
    </xf>
    <xf numFmtId="0" fontId="4" fillId="7" borderId="19" xfId="0" applyNumberFormat="1" applyFont="1" applyFill="1" applyBorder="1" applyAlignment="1">
      <alignment vertical="center"/>
    </xf>
    <xf numFmtId="0" fontId="4" fillId="7" borderId="20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49" fontId="4" fillId="2" borderId="47" xfId="0" applyNumberFormat="1" applyFont="1" applyFill="1" applyBorder="1" applyAlignment="1">
      <alignment vertical="center"/>
    </xf>
    <xf numFmtId="3" fontId="4" fillId="2" borderId="32" xfId="0" applyNumberFormat="1" applyFont="1" applyFill="1" applyBorder="1" applyAlignment="1">
      <alignment vertical="center"/>
    </xf>
    <xf numFmtId="9" fontId="6" fillId="2" borderId="48" xfId="0" applyNumberFormat="1" applyFont="1" applyFill="1" applyBorder="1" applyAlignment="1"/>
    <xf numFmtId="0" fontId="4" fillId="2" borderId="32" xfId="0" applyNumberFormat="1" applyFont="1" applyFill="1" applyBorder="1" applyAlignment="1">
      <alignment vertical="center"/>
    </xf>
    <xf numFmtId="165" fontId="4" fillId="2" borderId="32" xfId="0" applyNumberFormat="1" applyFont="1" applyFill="1" applyBorder="1" applyAlignment="1">
      <alignment vertical="center"/>
    </xf>
    <xf numFmtId="49" fontId="4" fillId="7" borderId="49" xfId="0" applyNumberFormat="1" applyFont="1" applyFill="1" applyBorder="1" applyAlignment="1">
      <alignment vertical="center"/>
    </xf>
    <xf numFmtId="165" fontId="4" fillId="7" borderId="50" xfId="0" applyNumberFormat="1" applyFont="1" applyFill="1" applyBorder="1" applyAlignment="1">
      <alignment vertical="center"/>
    </xf>
    <xf numFmtId="9" fontId="4" fillId="7" borderId="51" xfId="0" applyNumberFormat="1" applyFont="1" applyFill="1" applyBorder="1" applyAlignment="1">
      <alignment vertical="center"/>
    </xf>
    <xf numFmtId="165" fontId="4" fillId="7" borderId="51" xfId="0" applyNumberFormat="1" applyFont="1" applyFill="1" applyBorder="1" applyAlignment="1">
      <alignment vertical="center"/>
    </xf>
    <xf numFmtId="0" fontId="0" fillId="2" borderId="52" xfId="0" applyFont="1" applyFill="1" applyBorder="1" applyAlignment="1"/>
    <xf numFmtId="0" fontId="0" fillId="2" borderId="57" xfId="0" applyFont="1" applyFill="1" applyBorder="1" applyAlignment="1"/>
    <xf numFmtId="0" fontId="16" fillId="2" borderId="34" xfId="0" applyFont="1" applyFill="1" applyBorder="1" applyAlignment="1">
      <alignment horizontal="left"/>
    </xf>
    <xf numFmtId="0" fontId="15" fillId="0" borderId="31" xfId="0" applyFont="1" applyBorder="1" applyAlignment="1">
      <alignment horizontal="left"/>
    </xf>
    <xf numFmtId="3" fontId="19" fillId="0" borderId="31" xfId="0" applyNumberFormat="1" applyFont="1" applyBorder="1" applyAlignment="1">
      <alignment horizontal="left"/>
    </xf>
    <xf numFmtId="3" fontId="17" fillId="3" borderId="32" xfId="0" applyNumberFormat="1" applyFont="1" applyFill="1" applyBorder="1" applyAlignment="1">
      <alignment horizontal="left" vertical="center"/>
    </xf>
    <xf numFmtId="3" fontId="16" fillId="2" borderId="34" xfId="0" applyNumberFormat="1" applyFont="1" applyFill="1" applyBorder="1" applyAlignment="1">
      <alignment horizontal="left"/>
    </xf>
    <xf numFmtId="3" fontId="16" fillId="2" borderId="28" xfId="0" applyNumberFormat="1" applyFont="1" applyFill="1" applyBorder="1" applyAlignment="1">
      <alignment horizontal="left" vertical="center"/>
    </xf>
    <xf numFmtId="3" fontId="1" fillId="3" borderId="36" xfId="0" applyNumberFormat="1" applyFont="1" applyFill="1" applyBorder="1" applyAlignment="1">
      <alignment horizontal="left" vertical="center"/>
    </xf>
    <xf numFmtId="3" fontId="16" fillId="2" borderId="36" xfId="0" applyNumberFormat="1" applyFont="1" applyFill="1" applyBorder="1" applyAlignment="1">
      <alignment horizontal="left" vertical="center"/>
    </xf>
    <xf numFmtId="3" fontId="17" fillId="3" borderId="36" xfId="0" applyNumberFormat="1" applyFont="1" applyFill="1" applyBorder="1" applyAlignment="1">
      <alignment horizontal="left" vertical="center"/>
    </xf>
    <xf numFmtId="3" fontId="16" fillId="2" borderId="55" xfId="0" applyNumberFormat="1" applyFont="1" applyFill="1" applyBorder="1" applyAlignment="1">
      <alignment horizontal="left"/>
    </xf>
    <xf numFmtId="3" fontId="1" fillId="3" borderId="35" xfId="0" applyNumberFormat="1" applyFont="1" applyFill="1" applyBorder="1" applyAlignment="1">
      <alignment horizontal="left" vertical="center"/>
    </xf>
    <xf numFmtId="3" fontId="19" fillId="9" borderId="31" xfId="1" applyNumberFormat="1" applyFont="1" applyFill="1" applyBorder="1" applyAlignment="1">
      <alignment horizontal="left"/>
    </xf>
    <xf numFmtId="3" fontId="1" fillId="3" borderId="35" xfId="0" applyNumberFormat="1" applyFont="1" applyFill="1" applyBorder="1" applyAlignment="1">
      <alignment horizontal="left" vertical="center" wrapText="1"/>
    </xf>
    <xf numFmtId="0" fontId="20" fillId="0" borderId="31" xfId="0" applyFont="1" applyBorder="1" applyAlignment="1">
      <alignment horizontal="left"/>
    </xf>
    <xf numFmtId="3" fontId="19" fillId="9" borderId="31" xfId="0" applyNumberFormat="1" applyFont="1" applyFill="1" applyBorder="1" applyAlignment="1">
      <alignment horizontal="left"/>
    </xf>
    <xf numFmtId="3" fontId="15" fillId="0" borderId="31" xfId="0" applyNumberFormat="1" applyFont="1" applyBorder="1" applyAlignment="1">
      <alignment horizontal="left"/>
    </xf>
    <xf numFmtId="3" fontId="17" fillId="3" borderId="38" xfId="0" applyNumberFormat="1" applyFont="1" applyFill="1" applyBorder="1" applyAlignment="1">
      <alignment horizontal="left" vertical="center"/>
    </xf>
    <xf numFmtId="3" fontId="16" fillId="2" borderId="39" xfId="0" applyNumberFormat="1" applyFont="1" applyFill="1" applyBorder="1" applyAlignment="1">
      <alignment horizontal="left"/>
    </xf>
    <xf numFmtId="3" fontId="1" fillId="5" borderId="42" xfId="0" applyNumberFormat="1" applyFont="1" applyFill="1" applyBorder="1" applyAlignment="1">
      <alignment horizontal="left" vertical="center"/>
    </xf>
    <xf numFmtId="3" fontId="1" fillId="3" borderId="44" xfId="0" applyNumberFormat="1" applyFont="1" applyFill="1" applyBorder="1" applyAlignment="1">
      <alignment horizontal="left" vertical="center"/>
    </xf>
    <xf numFmtId="3" fontId="1" fillId="5" borderId="44" xfId="0" applyNumberFormat="1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left" vertical="center"/>
    </xf>
    <xf numFmtId="3" fontId="1" fillId="5" borderId="46" xfId="0" applyNumberFormat="1" applyFont="1" applyFill="1" applyBorder="1" applyAlignment="1">
      <alignment horizontal="left" vertical="center"/>
    </xf>
    <xf numFmtId="0" fontId="19" fillId="0" borderId="31" xfId="0" applyFont="1" applyBorder="1" applyAlignment="1">
      <alignment horizontal="left"/>
    </xf>
    <xf numFmtId="49" fontId="9" fillId="8" borderId="6" xfId="0" applyNumberFormat="1" applyFont="1" applyFill="1" applyBorder="1" applyAlignment="1">
      <alignment vertical="center"/>
    </xf>
    <xf numFmtId="0" fontId="4" fillId="8" borderId="7" xfId="0" applyFont="1" applyFill="1" applyBorder="1" applyAlignment="1">
      <alignment vertical="center"/>
    </xf>
    <xf numFmtId="49" fontId="1" fillId="3" borderId="59" xfId="0" applyNumberFormat="1" applyFont="1" applyFill="1" applyBorder="1" applyAlignment="1">
      <alignment horizontal="left" vertical="center" wrapText="1"/>
    </xf>
    <xf numFmtId="0" fontId="15" fillId="9" borderId="59" xfId="0" applyFont="1" applyFill="1" applyBorder="1" applyAlignment="1">
      <alignment horizontal="left" wrapText="1"/>
    </xf>
    <xf numFmtId="0" fontId="16" fillId="2" borderId="56" xfId="0" applyFont="1" applyFill="1" applyBorder="1" applyAlignment="1">
      <alignment horizontal="left"/>
    </xf>
    <xf numFmtId="49" fontId="17" fillId="3" borderId="32" xfId="0" applyNumberFormat="1" applyFont="1" applyFill="1" applyBorder="1" applyAlignment="1">
      <alignment horizontal="left" wrapText="1"/>
    </xf>
    <xf numFmtId="0" fontId="17" fillId="4" borderId="32" xfId="0" applyFont="1" applyFill="1" applyBorder="1" applyAlignment="1">
      <alignment horizontal="left" wrapText="1"/>
    </xf>
    <xf numFmtId="3" fontId="15" fillId="9" borderId="31" xfId="0" applyNumberFormat="1" applyFont="1" applyFill="1" applyBorder="1" applyAlignment="1">
      <alignment horizontal="left"/>
    </xf>
    <xf numFmtId="49" fontId="16" fillId="2" borderId="31" xfId="0" applyNumberFormat="1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/>
    </xf>
    <xf numFmtId="49" fontId="16" fillId="2" borderId="32" xfId="0" applyNumberFormat="1" applyFont="1" applyFill="1" applyBorder="1" applyAlignment="1">
      <alignment horizontal="left" wrapText="1"/>
    </xf>
    <xf numFmtId="0" fontId="16" fillId="2" borderId="32" xfId="0" applyFont="1" applyFill="1" applyBorder="1" applyAlignment="1">
      <alignment horizontal="left" wrapText="1"/>
    </xf>
    <xf numFmtId="17" fontId="15" fillId="9" borderId="31" xfId="0" applyNumberFormat="1" applyFont="1" applyFill="1" applyBorder="1" applyAlignment="1">
      <alignment horizontal="left"/>
    </xf>
    <xf numFmtId="0" fontId="15" fillId="9" borderId="31" xfId="0" applyFont="1" applyFill="1" applyBorder="1" applyAlignment="1">
      <alignment horizontal="left"/>
    </xf>
    <xf numFmtId="49" fontId="16" fillId="2" borderId="32" xfId="0" applyNumberFormat="1" applyFont="1" applyFill="1" applyBorder="1" applyAlignment="1">
      <alignment horizontal="left"/>
    </xf>
    <xf numFmtId="0" fontId="16" fillId="2" borderId="32" xfId="0" applyFont="1" applyFill="1" applyBorder="1" applyAlignment="1">
      <alignment horizontal="left"/>
    </xf>
    <xf numFmtId="17" fontId="15" fillId="0" borderId="31" xfId="0" applyNumberFormat="1" applyFont="1" applyBorder="1" applyAlignment="1">
      <alignment horizontal="left"/>
    </xf>
    <xf numFmtId="49" fontId="16" fillId="2" borderId="32" xfId="0" applyNumberFormat="1" applyFont="1" applyFill="1" applyBorder="1" applyAlignment="1">
      <alignment horizontal="left"/>
    </xf>
    <xf numFmtId="0" fontId="16" fillId="2" borderId="32" xfId="0" applyFont="1" applyFill="1" applyBorder="1" applyAlignment="1">
      <alignment horizontal="left"/>
    </xf>
    <xf numFmtId="0" fontId="15" fillId="0" borderId="31" xfId="0" applyFont="1" applyBorder="1" applyAlignment="1">
      <alignment horizontal="left" vertical="top" wrapText="1"/>
    </xf>
    <xf numFmtId="0" fontId="16" fillId="2" borderId="58" xfId="0" applyFont="1" applyFill="1" applyBorder="1" applyAlignment="1">
      <alignment horizontal="left" wrapText="1"/>
    </xf>
    <xf numFmtId="14" fontId="16" fillId="2" borderId="58" xfId="0" applyNumberFormat="1" applyFont="1" applyFill="1" applyBorder="1" applyAlignment="1">
      <alignment horizontal="left"/>
    </xf>
    <xf numFmtId="0" fontId="16" fillId="2" borderId="29" xfId="0" applyFont="1" applyFill="1" applyBorder="1" applyAlignment="1">
      <alignment horizontal="left"/>
    </xf>
    <xf numFmtId="0" fontId="16" fillId="2" borderId="53" xfId="0" applyFont="1" applyFill="1" applyBorder="1" applyAlignment="1">
      <alignment horizontal="left"/>
    </xf>
    <xf numFmtId="0" fontId="16" fillId="2" borderId="53" xfId="0" applyFont="1" applyFill="1" applyBorder="1" applyAlignment="1">
      <alignment horizontal="left" wrapText="1"/>
    </xf>
    <xf numFmtId="49" fontId="18" fillId="3" borderId="32" xfId="0" applyNumberFormat="1" applyFont="1" applyFill="1" applyBorder="1" applyAlignment="1">
      <alignment horizontal="left" vertical="center"/>
    </xf>
    <xf numFmtId="0" fontId="18" fillId="4" borderId="32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/>
    </xf>
    <xf numFmtId="49" fontId="1" fillId="5" borderId="21" xfId="0" applyNumberFormat="1" applyFont="1" applyFill="1" applyBorder="1" applyAlignment="1">
      <alignment horizontal="left" vertical="center"/>
    </xf>
    <xf numFmtId="49" fontId="1" fillId="5" borderId="22" xfId="0" applyNumberFormat="1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49" fontId="1" fillId="3" borderId="32" xfId="0" applyNumberFormat="1" applyFont="1" applyFill="1" applyBorder="1" applyAlignment="1">
      <alignment horizontal="left" vertical="center" wrapText="1"/>
    </xf>
    <xf numFmtId="49" fontId="17" fillId="3" borderId="32" xfId="0" applyNumberFormat="1" applyFont="1" applyFill="1" applyBorder="1" applyAlignment="1">
      <alignment horizontal="left" vertical="center"/>
    </xf>
    <xf numFmtId="0" fontId="17" fillId="3" borderId="32" xfId="0" applyFont="1" applyFill="1" applyBorder="1" applyAlignment="1">
      <alignment horizontal="left" vertical="center"/>
    </xf>
    <xf numFmtId="49" fontId="1" fillId="5" borderId="23" xfId="0" applyNumberFormat="1" applyFont="1" applyFill="1" applyBorder="1" applyAlignment="1">
      <alignment horizontal="left" vertical="center"/>
    </xf>
    <xf numFmtId="49" fontId="1" fillId="5" borderId="24" xfId="0" applyNumberFormat="1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49" fontId="1" fillId="3" borderId="36" xfId="0" applyNumberFormat="1" applyFont="1" applyFill="1" applyBorder="1" applyAlignment="1">
      <alignment horizontal="left" vertical="center"/>
    </xf>
    <xf numFmtId="49" fontId="1" fillId="3" borderId="36" xfId="0" applyNumberFormat="1" applyFont="1" applyFill="1" applyBorder="1" applyAlignment="1">
      <alignment horizontal="left" vertical="center" wrapText="1"/>
    </xf>
    <xf numFmtId="0" fontId="16" fillId="2" borderId="36" xfId="0" applyFont="1" applyFill="1" applyBorder="1" applyAlignment="1">
      <alignment horizontal="left" vertical="center"/>
    </xf>
    <xf numFmtId="49" fontId="17" fillId="3" borderId="36" xfId="0" applyNumberFormat="1" applyFont="1" applyFill="1" applyBorder="1" applyAlignment="1">
      <alignment horizontal="left" vertical="center"/>
    </xf>
    <xf numFmtId="0" fontId="17" fillId="3" borderId="36" xfId="0" applyFont="1" applyFill="1" applyBorder="1" applyAlignment="1">
      <alignment horizontal="left" vertical="center"/>
    </xf>
    <xf numFmtId="0" fontId="16" fillId="2" borderId="54" xfId="0" applyFont="1" applyFill="1" applyBorder="1" applyAlignment="1">
      <alignment horizontal="left"/>
    </xf>
    <xf numFmtId="0" fontId="16" fillId="2" borderId="55" xfId="0" applyFont="1" applyFill="1" applyBorder="1" applyAlignment="1">
      <alignment horizontal="left"/>
    </xf>
    <xf numFmtId="49" fontId="1" fillId="5" borderId="36" xfId="0" applyNumberFormat="1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left" vertical="center"/>
    </xf>
    <xf numFmtId="49" fontId="1" fillId="3" borderId="35" xfId="0" applyNumberFormat="1" applyFont="1" applyFill="1" applyBorder="1" applyAlignment="1">
      <alignment horizontal="left" vertical="center"/>
    </xf>
    <xf numFmtId="49" fontId="1" fillId="3" borderId="35" xfId="0" applyNumberFormat="1" applyFont="1" applyFill="1" applyBorder="1" applyAlignment="1">
      <alignment horizontal="left" vertical="center" wrapText="1"/>
    </xf>
    <xf numFmtId="49" fontId="17" fillId="3" borderId="38" xfId="0" applyNumberFormat="1" applyFont="1" applyFill="1" applyBorder="1" applyAlignment="1">
      <alignment horizontal="left" vertical="center"/>
    </xf>
    <xf numFmtId="0" fontId="17" fillId="3" borderId="38" xfId="0" applyFont="1" applyFill="1" applyBorder="1" applyAlignment="1">
      <alignment horizontal="left" vertical="center"/>
    </xf>
    <xf numFmtId="0" fontId="16" fillId="2" borderId="39" xfId="0" applyFont="1" applyFill="1" applyBorder="1" applyAlignment="1">
      <alignment horizontal="left"/>
    </xf>
    <xf numFmtId="49" fontId="1" fillId="5" borderId="40" xfId="0" applyNumberFormat="1" applyFont="1" applyFill="1" applyBorder="1" applyAlignment="1">
      <alignment horizontal="left" vertical="center"/>
    </xf>
    <xf numFmtId="0" fontId="1" fillId="5" borderId="41" xfId="0" applyFont="1" applyFill="1" applyBorder="1" applyAlignment="1">
      <alignment horizontal="left" vertical="center"/>
    </xf>
    <xf numFmtId="49" fontId="1" fillId="3" borderId="43" xfId="0" applyNumberFormat="1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49" fontId="1" fillId="5" borderId="43" xfId="0" applyNumberFormat="1" applyFont="1" applyFill="1" applyBorder="1" applyAlignment="1">
      <alignment horizontal="left" vertical="center"/>
    </xf>
    <xf numFmtId="0" fontId="1" fillId="5" borderId="36" xfId="0" applyFont="1" applyFill="1" applyBorder="1" applyAlignment="1">
      <alignment horizontal="left" vertical="center"/>
    </xf>
    <xf numFmtId="49" fontId="1" fillId="5" borderId="45" xfId="0" applyNumberFormat="1" applyFont="1" applyFill="1" applyBorder="1" applyAlignment="1">
      <alignment horizontal="left" vertical="center"/>
    </xf>
    <xf numFmtId="0" fontId="1" fillId="5" borderId="46" xfId="0" applyFont="1" applyFill="1" applyBorder="1" applyAlignment="1">
      <alignment horizontal="left" vertical="center"/>
    </xf>
  </cellXfs>
  <cellStyles count="5">
    <cellStyle name="Millares 2" xfId="3"/>
    <cellStyle name="Normal" xfId="0" builtinId="0"/>
    <cellStyle name="Normal 2" xfId="1"/>
    <cellStyle name="Normal 3" xfId="2"/>
    <cellStyle name="Normal 4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62370</xdr:rowOff>
    </xdr:from>
    <xdr:to>
      <xdr:col>6</xdr:col>
      <xdr:colOff>447675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52870"/>
          <a:ext cx="5324475" cy="1112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G88"/>
  <sheetViews>
    <sheetView tabSelected="1" topLeftCell="A4" workbookViewId="0">
      <selection activeCell="I9" sqref="I9:K9"/>
    </sheetView>
  </sheetViews>
  <sheetFormatPr baseColWidth="10" defaultColWidth="11.42578125" defaultRowHeight="15" x14ac:dyDescent="0.25"/>
  <cols>
    <col min="2" max="2" width="22.28515625" customWidth="1"/>
    <col min="3" max="3" width="15" customWidth="1"/>
    <col min="4" max="4" width="7.140625" customWidth="1"/>
    <col min="5" max="5" width="17.28515625" customWidth="1"/>
  </cols>
  <sheetData>
    <row r="1" spans="1:7" x14ac:dyDescent="0.25">
      <c r="A1" s="37"/>
      <c r="B1" s="37"/>
      <c r="C1" s="37"/>
      <c r="D1" s="37"/>
      <c r="E1" s="37"/>
      <c r="F1" s="37"/>
      <c r="G1" s="37"/>
    </row>
    <row r="2" spans="1:7" x14ac:dyDescent="0.25">
      <c r="A2" s="37"/>
      <c r="B2" s="37"/>
      <c r="C2" s="37"/>
      <c r="D2" s="37"/>
      <c r="E2" s="37"/>
      <c r="F2" s="37"/>
      <c r="G2" s="37"/>
    </row>
    <row r="3" spans="1:7" x14ac:dyDescent="0.25">
      <c r="A3" s="37"/>
      <c r="B3" s="37"/>
      <c r="C3" s="37"/>
      <c r="D3" s="37"/>
      <c r="E3" s="37"/>
      <c r="F3" s="37"/>
      <c r="G3" s="37"/>
    </row>
    <row r="4" spans="1:7" x14ac:dyDescent="0.25">
      <c r="A4" s="37"/>
      <c r="B4" s="37"/>
      <c r="C4" s="37"/>
      <c r="D4" s="37"/>
      <c r="E4" s="37"/>
      <c r="F4" s="37"/>
      <c r="G4" s="37"/>
    </row>
    <row r="5" spans="1:7" x14ac:dyDescent="0.25">
      <c r="A5" s="37"/>
      <c r="B5" s="37"/>
      <c r="C5" s="37"/>
      <c r="D5" s="37"/>
      <c r="E5" s="37"/>
      <c r="F5" s="37"/>
      <c r="G5" s="37"/>
    </row>
    <row r="6" spans="1:7" x14ac:dyDescent="0.25">
      <c r="A6" s="37"/>
      <c r="B6" s="37"/>
      <c r="C6" s="37"/>
      <c r="D6" s="37"/>
      <c r="E6" s="37"/>
      <c r="F6" s="37"/>
      <c r="G6" s="37"/>
    </row>
    <row r="7" spans="1:7" x14ac:dyDescent="0.25">
      <c r="A7" s="37"/>
      <c r="B7" s="37"/>
      <c r="C7" s="37"/>
      <c r="D7" s="37"/>
      <c r="E7" s="37"/>
      <c r="F7" s="37"/>
      <c r="G7" s="37"/>
    </row>
    <row r="8" spans="1:7" x14ac:dyDescent="0.25">
      <c r="A8" s="37"/>
      <c r="B8" s="50"/>
      <c r="C8" s="50"/>
      <c r="D8" s="37"/>
      <c r="E8" s="38"/>
      <c r="F8" s="38"/>
      <c r="G8" s="38"/>
    </row>
    <row r="9" spans="1:7" x14ac:dyDescent="0.25">
      <c r="A9" s="36"/>
      <c r="B9" s="77" t="s">
        <v>0</v>
      </c>
      <c r="C9" s="78" t="s">
        <v>1</v>
      </c>
      <c r="D9" s="79"/>
      <c r="E9" s="80" t="s">
        <v>2</v>
      </c>
      <c r="F9" s="81"/>
      <c r="G9" s="82">
        <v>9</v>
      </c>
    </row>
    <row r="10" spans="1:7" x14ac:dyDescent="0.25">
      <c r="A10" s="36"/>
      <c r="B10" s="83" t="s">
        <v>3</v>
      </c>
      <c r="C10" s="84" t="s">
        <v>4</v>
      </c>
      <c r="D10" s="79"/>
      <c r="E10" s="85" t="s">
        <v>5</v>
      </c>
      <c r="F10" s="86"/>
      <c r="G10" s="87">
        <v>44256</v>
      </c>
    </row>
    <row r="11" spans="1:7" x14ac:dyDescent="0.25">
      <c r="A11" s="36"/>
      <c r="B11" s="83" t="s">
        <v>6</v>
      </c>
      <c r="C11" s="88" t="s">
        <v>7</v>
      </c>
      <c r="D11" s="79"/>
      <c r="E11" s="85" t="s">
        <v>8</v>
      </c>
      <c r="F11" s="86"/>
      <c r="G11" s="82">
        <v>250000</v>
      </c>
    </row>
    <row r="12" spans="1:7" x14ac:dyDescent="0.25">
      <c r="A12" s="36"/>
      <c r="B12" s="83" t="s">
        <v>9</v>
      </c>
      <c r="C12" s="88" t="s">
        <v>10</v>
      </c>
      <c r="D12" s="79"/>
      <c r="E12" s="89" t="s">
        <v>11</v>
      </c>
      <c r="F12" s="90"/>
      <c r="G12" s="82">
        <f>G9*G11</f>
        <v>2250000</v>
      </c>
    </row>
    <row r="13" spans="1:7" x14ac:dyDescent="0.25">
      <c r="A13" s="36"/>
      <c r="B13" s="83" t="s">
        <v>12</v>
      </c>
      <c r="C13" s="88" t="s">
        <v>13</v>
      </c>
      <c r="D13" s="79"/>
      <c r="E13" s="85" t="s">
        <v>14</v>
      </c>
      <c r="F13" s="86"/>
      <c r="G13" s="88" t="s">
        <v>15</v>
      </c>
    </row>
    <row r="14" spans="1:7" x14ac:dyDescent="0.25">
      <c r="A14" s="36"/>
      <c r="B14" s="83" t="s">
        <v>16</v>
      </c>
      <c r="C14" s="88" t="s">
        <v>17</v>
      </c>
      <c r="D14" s="79"/>
      <c r="E14" s="85" t="s">
        <v>18</v>
      </c>
      <c r="F14" s="86"/>
      <c r="G14" s="87">
        <v>44228</v>
      </c>
    </row>
    <row r="15" spans="1:7" ht="36" x14ac:dyDescent="0.25">
      <c r="A15" s="36"/>
      <c r="B15" s="83" t="s">
        <v>19</v>
      </c>
      <c r="C15" s="91">
        <v>44228</v>
      </c>
      <c r="D15" s="79"/>
      <c r="E15" s="92" t="s">
        <v>20</v>
      </c>
      <c r="F15" s="93"/>
      <c r="G15" s="94" t="s">
        <v>21</v>
      </c>
    </row>
    <row r="16" spans="1:7" x14ac:dyDescent="0.25">
      <c r="A16" s="37"/>
      <c r="B16" s="95"/>
      <c r="C16" s="96"/>
      <c r="D16" s="97"/>
      <c r="E16" s="98"/>
      <c r="F16" s="98"/>
      <c r="G16" s="99"/>
    </row>
    <row r="17" spans="1:7" x14ac:dyDescent="0.25">
      <c r="A17" s="35"/>
      <c r="B17" s="100" t="s">
        <v>22</v>
      </c>
      <c r="C17" s="101"/>
      <c r="D17" s="101"/>
      <c r="E17" s="101"/>
      <c r="F17" s="101"/>
      <c r="G17" s="101"/>
    </row>
    <row r="18" spans="1:7" x14ac:dyDescent="0.25">
      <c r="A18" s="37"/>
      <c r="B18" s="102"/>
      <c r="C18" s="51"/>
      <c r="D18" s="51"/>
      <c r="E18" s="51"/>
      <c r="F18" s="51"/>
      <c r="G18" s="51"/>
    </row>
    <row r="19" spans="1:7" x14ac:dyDescent="0.25">
      <c r="A19" s="39"/>
      <c r="B19" s="103" t="s">
        <v>23</v>
      </c>
      <c r="C19" s="104"/>
      <c r="D19" s="105"/>
      <c r="E19" s="105"/>
      <c r="F19" s="105"/>
      <c r="G19" s="105"/>
    </row>
    <row r="20" spans="1:7" ht="24" x14ac:dyDescent="0.25">
      <c r="A20" s="35"/>
      <c r="B20" s="106" t="s">
        <v>24</v>
      </c>
      <c r="C20" s="106" t="s">
        <v>25</v>
      </c>
      <c r="D20" s="106" t="s">
        <v>26</v>
      </c>
      <c r="E20" s="106" t="s">
        <v>27</v>
      </c>
      <c r="F20" s="106" t="s">
        <v>28</v>
      </c>
      <c r="G20" s="106" t="s">
        <v>29</v>
      </c>
    </row>
    <row r="21" spans="1:7" x14ac:dyDescent="0.25">
      <c r="A21" s="35"/>
      <c r="B21" s="52" t="s">
        <v>30</v>
      </c>
      <c r="C21" s="52" t="s">
        <v>31</v>
      </c>
      <c r="D21" s="52">
        <v>2</v>
      </c>
      <c r="E21" s="52" t="s">
        <v>32</v>
      </c>
      <c r="F21" s="66">
        <v>13200.000000000002</v>
      </c>
      <c r="G21" s="53">
        <f>F21*D21</f>
        <v>26400.000000000004</v>
      </c>
    </row>
    <row r="22" spans="1:7" x14ac:dyDescent="0.25">
      <c r="A22" s="35"/>
      <c r="B22" s="52" t="s">
        <v>33</v>
      </c>
      <c r="C22" s="52" t="s">
        <v>31</v>
      </c>
      <c r="D22" s="52">
        <v>0.5</v>
      </c>
      <c r="E22" s="52" t="s">
        <v>34</v>
      </c>
      <c r="F22" s="66">
        <v>13200.000000000002</v>
      </c>
      <c r="G22" s="53">
        <f>F22*D22</f>
        <v>6600.0000000000009</v>
      </c>
    </row>
    <row r="23" spans="1:7" x14ac:dyDescent="0.25">
      <c r="A23" s="35"/>
      <c r="B23" s="52" t="s">
        <v>35</v>
      </c>
      <c r="C23" s="52" t="s">
        <v>31</v>
      </c>
      <c r="D23" s="52">
        <v>2</v>
      </c>
      <c r="E23" s="52" t="s">
        <v>34</v>
      </c>
      <c r="F23" s="66">
        <v>13200.000000000002</v>
      </c>
      <c r="G23" s="53">
        <f>F23*D23</f>
        <v>26400.000000000004</v>
      </c>
    </row>
    <row r="24" spans="1:7" x14ac:dyDescent="0.25">
      <c r="A24" s="35"/>
      <c r="B24" s="52" t="s">
        <v>36</v>
      </c>
      <c r="C24" s="52" t="s">
        <v>31</v>
      </c>
      <c r="D24" s="52">
        <v>2</v>
      </c>
      <c r="E24" s="52" t="s">
        <v>37</v>
      </c>
      <c r="F24" s="66">
        <v>20000</v>
      </c>
      <c r="G24" s="53">
        <f>F24*D24</f>
        <v>40000</v>
      </c>
    </row>
    <row r="25" spans="1:7" x14ac:dyDescent="0.25">
      <c r="A25" s="35"/>
      <c r="B25" s="52" t="s">
        <v>38</v>
      </c>
      <c r="C25" s="52" t="s">
        <v>31</v>
      </c>
      <c r="D25" s="52">
        <v>4</v>
      </c>
      <c r="E25" s="52" t="s">
        <v>39</v>
      </c>
      <c r="F25" s="66">
        <v>15000</v>
      </c>
      <c r="G25" s="53">
        <f>F25*D25</f>
        <v>60000</v>
      </c>
    </row>
    <row r="26" spans="1:7" x14ac:dyDescent="0.25">
      <c r="A26" s="35"/>
      <c r="B26" s="107" t="s">
        <v>40</v>
      </c>
      <c r="C26" s="108"/>
      <c r="D26" s="108"/>
      <c r="E26" s="108"/>
      <c r="F26" s="108"/>
      <c r="G26" s="54">
        <f>SUM(G21:G25)</f>
        <v>159400</v>
      </c>
    </row>
    <row r="27" spans="1:7" x14ac:dyDescent="0.25">
      <c r="A27" s="37"/>
      <c r="B27" s="102"/>
      <c r="C27" s="51"/>
      <c r="D27" s="51"/>
      <c r="E27" s="51"/>
      <c r="F27" s="55"/>
      <c r="G27" s="55"/>
    </row>
    <row r="28" spans="1:7" x14ac:dyDescent="0.25">
      <c r="A28" s="39"/>
      <c r="B28" s="109" t="s">
        <v>41</v>
      </c>
      <c r="C28" s="110"/>
      <c r="D28" s="111"/>
      <c r="E28" s="111"/>
      <c r="F28" s="111"/>
      <c r="G28" s="56"/>
    </row>
    <row r="29" spans="1:7" ht="24" x14ac:dyDescent="0.25">
      <c r="A29" s="39"/>
      <c r="B29" s="112" t="s">
        <v>24</v>
      </c>
      <c r="C29" s="113" t="s">
        <v>25</v>
      </c>
      <c r="D29" s="113" t="s">
        <v>26</v>
      </c>
      <c r="E29" s="112" t="s">
        <v>27</v>
      </c>
      <c r="F29" s="113" t="s">
        <v>28</v>
      </c>
      <c r="G29" s="57" t="s">
        <v>29</v>
      </c>
    </row>
    <row r="30" spans="1:7" x14ac:dyDescent="0.25">
      <c r="A30" s="39"/>
      <c r="B30" s="114"/>
      <c r="C30" s="114"/>
      <c r="D30" s="114"/>
      <c r="E30" s="114"/>
      <c r="F30" s="114"/>
      <c r="G30" s="58"/>
    </row>
    <row r="31" spans="1:7" x14ac:dyDescent="0.25">
      <c r="A31" s="39"/>
      <c r="B31" s="115" t="s">
        <v>42</v>
      </c>
      <c r="C31" s="116"/>
      <c r="D31" s="116"/>
      <c r="E31" s="116"/>
      <c r="F31" s="116"/>
      <c r="G31" s="59"/>
    </row>
    <row r="32" spans="1:7" x14ac:dyDescent="0.25">
      <c r="A32" s="37"/>
      <c r="B32" s="117"/>
      <c r="C32" s="118"/>
      <c r="D32" s="118"/>
      <c r="E32" s="118"/>
      <c r="F32" s="60"/>
      <c r="G32" s="60"/>
    </row>
    <row r="33" spans="1:7" x14ac:dyDescent="0.25">
      <c r="A33" s="39"/>
      <c r="B33" s="119" t="s">
        <v>43</v>
      </c>
      <c r="C33" s="120"/>
      <c r="D33" s="111"/>
      <c r="E33" s="111"/>
      <c r="F33" s="111"/>
      <c r="G33" s="56"/>
    </row>
    <row r="34" spans="1:7" ht="24" x14ac:dyDescent="0.25">
      <c r="A34" s="39"/>
      <c r="B34" s="121" t="s">
        <v>24</v>
      </c>
      <c r="C34" s="121" t="s">
        <v>25</v>
      </c>
      <c r="D34" s="121" t="s">
        <v>26</v>
      </c>
      <c r="E34" s="121" t="s">
        <v>27</v>
      </c>
      <c r="F34" s="122" t="s">
        <v>28</v>
      </c>
      <c r="G34" s="61" t="s">
        <v>29</v>
      </c>
    </row>
    <row r="35" spans="1:7" x14ac:dyDescent="0.25">
      <c r="A35" s="35"/>
      <c r="B35" s="52" t="s">
        <v>44</v>
      </c>
      <c r="C35" s="52" t="s">
        <v>45</v>
      </c>
      <c r="D35" s="52">
        <v>0.125</v>
      </c>
      <c r="E35" s="52" t="s">
        <v>46</v>
      </c>
      <c r="F35" s="66">
        <v>308000</v>
      </c>
      <c r="G35" s="62">
        <f>D35*F35</f>
        <v>38500</v>
      </c>
    </row>
    <row r="36" spans="1:7" x14ac:dyDescent="0.25">
      <c r="A36" s="35"/>
      <c r="B36" s="52" t="s">
        <v>47</v>
      </c>
      <c r="C36" s="52" t="s">
        <v>45</v>
      </c>
      <c r="D36" s="52">
        <v>0.25</v>
      </c>
      <c r="E36" s="52" t="s">
        <v>46</v>
      </c>
      <c r="F36" s="66">
        <v>220000</v>
      </c>
      <c r="G36" s="62">
        <f>D36*F36</f>
        <v>55000</v>
      </c>
    </row>
    <row r="37" spans="1:7" x14ac:dyDescent="0.25">
      <c r="A37" s="35"/>
      <c r="B37" s="52" t="s">
        <v>48</v>
      </c>
      <c r="C37" s="52" t="s">
        <v>45</v>
      </c>
      <c r="D37" s="52">
        <v>0.5</v>
      </c>
      <c r="E37" s="52" t="s">
        <v>49</v>
      </c>
      <c r="F37" s="66">
        <v>360000</v>
      </c>
      <c r="G37" s="62">
        <f>D37*F37</f>
        <v>180000</v>
      </c>
    </row>
    <row r="38" spans="1:7" x14ac:dyDescent="0.25">
      <c r="A38" s="39"/>
      <c r="B38" s="115" t="s">
        <v>50</v>
      </c>
      <c r="C38" s="116"/>
      <c r="D38" s="116"/>
      <c r="E38" s="116"/>
      <c r="F38" s="116"/>
      <c r="G38" s="59">
        <f>SUM(G35:G37)</f>
        <v>273500</v>
      </c>
    </row>
    <row r="39" spans="1:7" x14ac:dyDescent="0.25">
      <c r="A39" s="37"/>
      <c r="B39" s="117"/>
      <c r="C39" s="118"/>
      <c r="D39" s="118"/>
      <c r="E39" s="118"/>
      <c r="F39" s="60"/>
      <c r="G39" s="60"/>
    </row>
    <row r="40" spans="1:7" x14ac:dyDescent="0.25">
      <c r="A40" s="39"/>
      <c r="B40" s="119" t="s">
        <v>51</v>
      </c>
      <c r="C40" s="120"/>
      <c r="D40" s="111"/>
      <c r="E40" s="111"/>
      <c r="F40" s="111"/>
      <c r="G40" s="56"/>
    </row>
    <row r="41" spans="1:7" ht="24" x14ac:dyDescent="0.25">
      <c r="A41" s="39"/>
      <c r="B41" s="122" t="s">
        <v>52</v>
      </c>
      <c r="C41" s="122" t="s">
        <v>53</v>
      </c>
      <c r="D41" s="122" t="s">
        <v>54</v>
      </c>
      <c r="E41" s="122" t="s">
        <v>27</v>
      </c>
      <c r="F41" s="122" t="s">
        <v>28</v>
      </c>
      <c r="G41" s="63" t="s">
        <v>29</v>
      </c>
    </row>
    <row r="42" spans="1:7" x14ac:dyDescent="0.25">
      <c r="A42" s="35"/>
      <c r="B42" s="64" t="s">
        <v>55</v>
      </c>
      <c r="C42" s="52"/>
      <c r="D42" s="52"/>
      <c r="E42" s="52"/>
      <c r="F42" s="66"/>
      <c r="G42" s="65"/>
    </row>
    <row r="43" spans="1:7" x14ac:dyDescent="0.25">
      <c r="A43" s="35"/>
      <c r="B43" s="52" t="s">
        <v>56</v>
      </c>
      <c r="C43" s="52" t="s">
        <v>57</v>
      </c>
      <c r="D43" s="52">
        <v>100</v>
      </c>
      <c r="E43" s="52" t="s">
        <v>32</v>
      </c>
      <c r="F43" s="66">
        <v>2300</v>
      </c>
      <c r="G43" s="65">
        <f>F43*D43</f>
        <v>230000</v>
      </c>
    </row>
    <row r="44" spans="1:7" x14ac:dyDescent="0.25">
      <c r="A44" s="35"/>
      <c r="B44" s="64" t="s">
        <v>58</v>
      </c>
      <c r="C44" s="52"/>
      <c r="D44" s="52"/>
      <c r="E44" s="52"/>
      <c r="F44" s="66"/>
      <c r="G44" s="65"/>
    </row>
    <row r="45" spans="1:7" x14ac:dyDescent="0.25">
      <c r="A45" s="35"/>
      <c r="B45" s="52" t="s">
        <v>59</v>
      </c>
      <c r="C45" s="52" t="s">
        <v>57</v>
      </c>
      <c r="D45" s="52">
        <v>200</v>
      </c>
      <c r="E45" s="52" t="s">
        <v>97</v>
      </c>
      <c r="F45" s="66">
        <v>400</v>
      </c>
      <c r="G45" s="65">
        <f>F45*D45</f>
        <v>80000</v>
      </c>
    </row>
    <row r="46" spans="1:7" x14ac:dyDescent="0.25">
      <c r="A46" s="35"/>
      <c r="B46" s="64" t="s">
        <v>60</v>
      </c>
      <c r="C46" s="52"/>
      <c r="D46" s="52"/>
      <c r="E46" s="52"/>
      <c r="F46" s="66"/>
      <c r="G46" s="65"/>
    </row>
    <row r="47" spans="1:7" x14ac:dyDescent="0.25">
      <c r="A47" s="35"/>
      <c r="B47" s="52" t="s">
        <v>61</v>
      </c>
      <c r="C47" s="52" t="s">
        <v>62</v>
      </c>
      <c r="D47" s="52">
        <v>100</v>
      </c>
      <c r="E47" s="52" t="s">
        <v>97</v>
      </c>
      <c r="F47" s="66">
        <v>50</v>
      </c>
      <c r="G47" s="65">
        <f>F47*D47</f>
        <v>5000</v>
      </c>
    </row>
    <row r="48" spans="1:7" x14ac:dyDescent="0.25">
      <c r="A48" s="35"/>
      <c r="B48" s="64" t="s">
        <v>63</v>
      </c>
      <c r="C48" s="52"/>
      <c r="D48" s="52"/>
      <c r="E48" s="52"/>
      <c r="F48" s="66"/>
      <c r="G48" s="65"/>
    </row>
    <row r="49" spans="1:7" x14ac:dyDescent="0.25">
      <c r="A49" s="35"/>
      <c r="B49" s="52" t="s">
        <v>64</v>
      </c>
      <c r="C49" s="52" t="s">
        <v>25</v>
      </c>
      <c r="D49" s="52">
        <v>2</v>
      </c>
      <c r="E49" s="52" t="s">
        <v>49</v>
      </c>
      <c r="F49" s="66">
        <v>2862.2000000000003</v>
      </c>
      <c r="G49" s="65">
        <f>F49*D49</f>
        <v>5724.4000000000005</v>
      </c>
    </row>
    <row r="50" spans="1:7" x14ac:dyDescent="0.25">
      <c r="A50" s="35"/>
      <c r="B50" s="52" t="s">
        <v>66</v>
      </c>
      <c r="C50" s="52" t="s">
        <v>25</v>
      </c>
      <c r="D50" s="52">
        <v>18</v>
      </c>
      <c r="E50" s="52" t="s">
        <v>49</v>
      </c>
      <c r="F50" s="66">
        <v>200</v>
      </c>
      <c r="G50" s="65">
        <f>F50*D50</f>
        <v>3600</v>
      </c>
    </row>
    <row r="51" spans="1:7" x14ac:dyDescent="0.25">
      <c r="A51" s="39"/>
      <c r="B51" s="115" t="s">
        <v>67</v>
      </c>
      <c r="C51" s="116"/>
      <c r="D51" s="116"/>
      <c r="E51" s="116"/>
      <c r="F51" s="116"/>
      <c r="G51" s="59">
        <f>SUM(G42:G50)</f>
        <v>324324.40000000002</v>
      </c>
    </row>
    <row r="52" spans="1:7" x14ac:dyDescent="0.25">
      <c r="A52" s="37"/>
      <c r="B52" s="117"/>
      <c r="C52" s="118"/>
      <c r="D52" s="118"/>
      <c r="E52" s="118"/>
      <c r="F52" s="60"/>
      <c r="G52" s="60"/>
    </row>
    <row r="53" spans="1:7" x14ac:dyDescent="0.25">
      <c r="A53" s="39"/>
      <c r="B53" s="119" t="s">
        <v>63</v>
      </c>
      <c r="C53" s="120"/>
      <c r="D53" s="111"/>
      <c r="E53" s="111"/>
      <c r="F53" s="111"/>
      <c r="G53" s="56"/>
    </row>
    <row r="54" spans="1:7" ht="24" x14ac:dyDescent="0.25">
      <c r="A54" s="39"/>
      <c r="B54" s="121" t="s">
        <v>68</v>
      </c>
      <c r="C54" s="122" t="s">
        <v>53</v>
      </c>
      <c r="D54" s="122" t="s">
        <v>54</v>
      </c>
      <c r="E54" s="121" t="s">
        <v>27</v>
      </c>
      <c r="F54" s="122" t="s">
        <v>28</v>
      </c>
      <c r="G54" s="61" t="s">
        <v>29</v>
      </c>
    </row>
    <row r="55" spans="1:7" x14ac:dyDescent="0.25">
      <c r="A55" s="35"/>
      <c r="B55" s="74" t="s">
        <v>69</v>
      </c>
      <c r="C55" s="74" t="s">
        <v>25</v>
      </c>
      <c r="D55" s="74">
        <v>1</v>
      </c>
      <c r="E55" s="52" t="s">
        <v>65</v>
      </c>
      <c r="F55" s="53">
        <v>55000.000000000007</v>
      </c>
      <c r="G55" s="66">
        <v>55000</v>
      </c>
    </row>
    <row r="56" spans="1:7" x14ac:dyDescent="0.25">
      <c r="A56" s="39"/>
      <c r="B56" s="123" t="s">
        <v>70</v>
      </c>
      <c r="C56" s="124"/>
      <c r="D56" s="124"/>
      <c r="E56" s="124"/>
      <c r="F56" s="124"/>
      <c r="G56" s="67">
        <f>SUM(G55)</f>
        <v>55000</v>
      </c>
    </row>
    <row r="57" spans="1:7" x14ac:dyDescent="0.25">
      <c r="A57" s="37"/>
      <c r="B57" s="125"/>
      <c r="C57" s="125"/>
      <c r="D57" s="125"/>
      <c r="E57" s="125"/>
      <c r="F57" s="68"/>
      <c r="G57" s="68"/>
    </row>
    <row r="58" spans="1:7" x14ac:dyDescent="0.25">
      <c r="A58" s="36"/>
      <c r="B58" s="126" t="s">
        <v>71</v>
      </c>
      <c r="C58" s="127"/>
      <c r="D58" s="127"/>
      <c r="E58" s="127"/>
      <c r="F58" s="127"/>
      <c r="G58" s="69">
        <f>G26+G38+G51+G56</f>
        <v>812224.4</v>
      </c>
    </row>
    <row r="59" spans="1:7" x14ac:dyDescent="0.25">
      <c r="A59" s="36"/>
      <c r="B59" s="128" t="s">
        <v>72</v>
      </c>
      <c r="C59" s="129"/>
      <c r="D59" s="129"/>
      <c r="E59" s="129"/>
      <c r="F59" s="129"/>
      <c r="G59" s="70">
        <f>G58*0.05</f>
        <v>40611.22</v>
      </c>
    </row>
    <row r="60" spans="1:7" x14ac:dyDescent="0.25">
      <c r="A60" s="36"/>
      <c r="B60" s="130" t="s">
        <v>73</v>
      </c>
      <c r="C60" s="131"/>
      <c r="D60" s="131"/>
      <c r="E60" s="131"/>
      <c r="F60" s="131"/>
      <c r="G60" s="71">
        <f>G59+G58</f>
        <v>852835.62</v>
      </c>
    </row>
    <row r="61" spans="1:7" x14ac:dyDescent="0.25">
      <c r="A61" s="36"/>
      <c r="B61" s="128" t="s">
        <v>74</v>
      </c>
      <c r="C61" s="129"/>
      <c r="D61" s="129"/>
      <c r="E61" s="129"/>
      <c r="F61" s="129"/>
      <c r="G61" s="70">
        <f>G12</f>
        <v>2250000</v>
      </c>
    </row>
    <row r="62" spans="1:7" x14ac:dyDescent="0.25">
      <c r="A62" s="36"/>
      <c r="B62" s="132" t="s">
        <v>75</v>
      </c>
      <c r="C62" s="133"/>
      <c r="D62" s="133"/>
      <c r="E62" s="133"/>
      <c r="F62" s="133"/>
      <c r="G62" s="73">
        <f>G61-G60</f>
        <v>1397164.38</v>
      </c>
    </row>
    <row r="63" spans="1:7" x14ac:dyDescent="0.25">
      <c r="A63" s="36"/>
      <c r="B63" s="33" t="s">
        <v>76</v>
      </c>
      <c r="C63" s="34"/>
      <c r="D63" s="34"/>
      <c r="E63" s="34"/>
      <c r="F63" s="34"/>
      <c r="G63" s="72"/>
    </row>
    <row r="64" spans="1:7" ht="15.75" thickBot="1" x14ac:dyDescent="0.3">
      <c r="A64" s="36"/>
      <c r="B64" s="10"/>
      <c r="C64" s="9"/>
      <c r="D64" s="9"/>
      <c r="E64" s="9"/>
      <c r="F64" s="9"/>
      <c r="G64" s="6"/>
    </row>
    <row r="65" spans="1:7" x14ac:dyDescent="0.25">
      <c r="A65" s="36"/>
      <c r="B65" s="17" t="s">
        <v>77</v>
      </c>
      <c r="C65" s="18"/>
      <c r="D65" s="18"/>
      <c r="E65" s="18"/>
      <c r="F65" s="19"/>
      <c r="G65" s="6"/>
    </row>
    <row r="66" spans="1:7" x14ac:dyDescent="0.25">
      <c r="A66" s="36"/>
      <c r="B66" s="20" t="s">
        <v>78</v>
      </c>
      <c r="C66" s="8"/>
      <c r="D66" s="8"/>
      <c r="E66" s="8"/>
      <c r="F66" s="21"/>
      <c r="G66" s="6"/>
    </row>
    <row r="67" spans="1:7" x14ac:dyDescent="0.25">
      <c r="A67" s="36"/>
      <c r="B67" s="20" t="s">
        <v>79</v>
      </c>
      <c r="C67" s="8"/>
      <c r="D67" s="8"/>
      <c r="E67" s="8"/>
      <c r="F67" s="21"/>
      <c r="G67" s="6"/>
    </row>
    <row r="68" spans="1:7" x14ac:dyDescent="0.25">
      <c r="A68" s="36"/>
      <c r="B68" s="20" t="s">
        <v>80</v>
      </c>
      <c r="C68" s="8"/>
      <c r="D68" s="8"/>
      <c r="E68" s="8"/>
      <c r="F68" s="21"/>
      <c r="G68" s="6"/>
    </row>
    <row r="69" spans="1:7" x14ac:dyDescent="0.25">
      <c r="A69" s="36"/>
      <c r="B69" s="20" t="s">
        <v>81</v>
      </c>
      <c r="C69" s="8"/>
      <c r="D69" s="8"/>
      <c r="E69" s="8"/>
      <c r="F69" s="21"/>
      <c r="G69" s="6"/>
    </row>
    <row r="70" spans="1:7" x14ac:dyDescent="0.25">
      <c r="A70" s="36"/>
      <c r="B70" s="20" t="s">
        <v>82</v>
      </c>
      <c r="C70" s="8"/>
      <c r="D70" s="8"/>
      <c r="E70" s="8"/>
      <c r="F70" s="21"/>
      <c r="G70" s="6"/>
    </row>
    <row r="71" spans="1:7" ht="15.75" thickBot="1" x14ac:dyDescent="0.3">
      <c r="A71" s="36"/>
      <c r="B71" s="22" t="s">
        <v>83</v>
      </c>
      <c r="C71" s="23"/>
      <c r="D71" s="23"/>
      <c r="E71" s="23"/>
      <c r="F71" s="24"/>
      <c r="G71" s="6"/>
    </row>
    <row r="72" spans="1:7" x14ac:dyDescent="0.25">
      <c r="A72" s="36"/>
      <c r="B72" s="15"/>
      <c r="C72" s="8"/>
      <c r="D72" s="8"/>
      <c r="E72" s="8"/>
      <c r="F72" s="8"/>
      <c r="G72" s="6"/>
    </row>
    <row r="73" spans="1:7" ht="15.75" thickBot="1" x14ac:dyDescent="0.3">
      <c r="A73" s="36"/>
      <c r="B73" s="75" t="s">
        <v>84</v>
      </c>
      <c r="C73" s="76"/>
      <c r="D73" s="14"/>
      <c r="E73" s="2"/>
      <c r="F73" s="2"/>
      <c r="G73" s="6"/>
    </row>
    <row r="74" spans="1:7" x14ac:dyDescent="0.25">
      <c r="A74" s="36"/>
      <c r="B74" s="12" t="s">
        <v>68</v>
      </c>
      <c r="C74" s="3" t="s">
        <v>85</v>
      </c>
      <c r="D74" s="13" t="s">
        <v>86</v>
      </c>
      <c r="E74" s="2"/>
      <c r="F74" s="2"/>
      <c r="G74" s="6"/>
    </row>
    <row r="75" spans="1:7" x14ac:dyDescent="0.25">
      <c r="A75" s="36"/>
      <c r="B75" s="40" t="s">
        <v>87</v>
      </c>
      <c r="C75" s="41">
        <v>159400</v>
      </c>
      <c r="D75" s="42">
        <f>(C75/C81)</f>
        <v>0.18690580604008272</v>
      </c>
      <c r="E75" s="2"/>
      <c r="F75" s="2"/>
      <c r="G75" s="6"/>
    </row>
    <row r="76" spans="1:7" x14ac:dyDescent="0.25">
      <c r="A76" s="36"/>
      <c r="B76" s="40" t="s">
        <v>88</v>
      </c>
      <c r="C76" s="43">
        <v>0</v>
      </c>
      <c r="D76" s="42">
        <v>0</v>
      </c>
      <c r="E76" s="2"/>
      <c r="F76" s="2"/>
      <c r="G76" s="6"/>
    </row>
    <row r="77" spans="1:7" x14ac:dyDescent="0.25">
      <c r="A77" s="36"/>
      <c r="B77" s="40" t="s">
        <v>89</v>
      </c>
      <c r="C77" s="41">
        <v>273500</v>
      </c>
      <c r="D77" s="42">
        <f>(C77/C81)</f>
        <v>0.32069471738997885</v>
      </c>
      <c r="E77" s="2"/>
      <c r="F77" s="2"/>
      <c r="G77" s="6"/>
    </row>
    <row r="78" spans="1:7" x14ac:dyDescent="0.25">
      <c r="A78" s="36"/>
      <c r="B78" s="40" t="s">
        <v>52</v>
      </c>
      <c r="C78" s="41">
        <v>324324</v>
      </c>
      <c r="D78" s="42">
        <f>(C78/C81)</f>
        <v>0.38028882458057589</v>
      </c>
      <c r="E78" s="2"/>
      <c r="F78" s="2"/>
      <c r="G78" s="6"/>
    </row>
    <row r="79" spans="1:7" x14ac:dyDescent="0.25">
      <c r="A79" s="36"/>
      <c r="B79" s="40" t="s">
        <v>90</v>
      </c>
      <c r="C79" s="44">
        <v>55000</v>
      </c>
      <c r="D79" s="42">
        <f>(C79/C81)</f>
        <v>6.4490710992500311E-2</v>
      </c>
      <c r="E79" s="5"/>
      <c r="F79" s="5"/>
      <c r="G79" s="6"/>
    </row>
    <row r="80" spans="1:7" x14ac:dyDescent="0.25">
      <c r="A80" s="36"/>
      <c r="B80" s="40" t="s">
        <v>91</v>
      </c>
      <c r="C80" s="44">
        <v>40612</v>
      </c>
      <c r="D80" s="42">
        <f>(C80/C81)</f>
        <v>4.7619940996862231E-2</v>
      </c>
      <c r="E80" s="5"/>
      <c r="F80" s="5"/>
      <c r="G80" s="6"/>
    </row>
    <row r="81" spans="1:7" ht="15.75" thickBot="1" x14ac:dyDescent="0.3">
      <c r="A81" s="36"/>
      <c r="B81" s="45" t="s">
        <v>92</v>
      </c>
      <c r="C81" s="46">
        <f>SUM(C75:C80)</f>
        <v>852836</v>
      </c>
      <c r="D81" s="47">
        <f>SUM(D75:D80)</f>
        <v>1</v>
      </c>
      <c r="E81" s="5"/>
      <c r="F81" s="5"/>
      <c r="G81" s="6"/>
    </row>
    <row r="82" spans="1:7" x14ac:dyDescent="0.25">
      <c r="A82" s="36"/>
      <c r="B82" s="10"/>
      <c r="C82" s="9"/>
      <c r="D82" s="9"/>
      <c r="E82" s="9"/>
      <c r="F82" s="9"/>
      <c r="G82" s="6"/>
    </row>
    <row r="83" spans="1:7" x14ac:dyDescent="0.25">
      <c r="A83" s="36"/>
      <c r="B83" s="11"/>
      <c r="C83" s="9"/>
      <c r="D83" s="9"/>
      <c r="E83" s="9"/>
      <c r="F83" s="9"/>
      <c r="G83" s="6"/>
    </row>
    <row r="84" spans="1:7" ht="15.75" thickBot="1" x14ac:dyDescent="0.3">
      <c r="A84" s="49"/>
      <c r="B84" s="26"/>
      <c r="C84" s="27" t="s">
        <v>93</v>
      </c>
      <c r="D84" s="28"/>
      <c r="E84" s="29"/>
      <c r="F84" s="4"/>
      <c r="G84" s="6"/>
    </row>
    <row r="85" spans="1:7" x14ac:dyDescent="0.25">
      <c r="A85" s="36"/>
      <c r="B85" s="30" t="s">
        <v>94</v>
      </c>
      <c r="C85" s="31">
        <v>6</v>
      </c>
      <c r="D85" s="31">
        <v>9</v>
      </c>
      <c r="E85" s="32">
        <v>12</v>
      </c>
      <c r="F85" s="25"/>
      <c r="G85" s="7"/>
    </row>
    <row r="86" spans="1:7" ht="15.75" thickBot="1" x14ac:dyDescent="0.3">
      <c r="A86" s="36"/>
      <c r="B86" s="45" t="s">
        <v>95</v>
      </c>
      <c r="C86" s="46">
        <f>(G60/C85)</f>
        <v>142139.26999999999</v>
      </c>
      <c r="D86" s="46">
        <f>(G60/D85)</f>
        <v>94759.513333333336</v>
      </c>
      <c r="E86" s="48">
        <f>(G60/E85)</f>
        <v>71069.634999999995</v>
      </c>
      <c r="F86" s="25"/>
      <c r="G86" s="7"/>
    </row>
    <row r="87" spans="1:7" x14ac:dyDescent="0.25">
      <c r="A87" s="36"/>
      <c r="B87" s="16" t="s">
        <v>96</v>
      </c>
      <c r="C87" s="8"/>
      <c r="D87" s="8"/>
      <c r="E87" s="8"/>
      <c r="F87" s="8"/>
      <c r="G87" s="8"/>
    </row>
    <row r="88" spans="1:7" x14ac:dyDescent="0.25">
      <c r="A88" s="1"/>
      <c r="B88" s="1"/>
      <c r="C88" s="1"/>
      <c r="D88" s="1"/>
      <c r="E88" s="1"/>
      <c r="F88" s="1"/>
      <c r="G88" s="1"/>
    </row>
  </sheetData>
  <mergeCells count="10">
    <mergeCell ref="B17:G17"/>
    <mergeCell ref="B73:C73"/>
    <mergeCell ref="E9:F9"/>
    <mergeCell ref="E10:F10"/>
    <mergeCell ref="E11:F11"/>
    <mergeCell ref="E13:F13"/>
    <mergeCell ref="E14:F14"/>
    <mergeCell ref="E15:F15"/>
    <mergeCell ref="B19:C19"/>
    <mergeCell ref="B28:C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2021-04-05T14:04:15Z</dcterms:modified>
  <cp:category/>
  <cp:contentStatus/>
</cp:coreProperties>
</file>