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1" documentId="11_B98120E0CF8C5FB6D60F3678BC8589055F27CAD0" xr6:coauthVersionLast="46" xr6:coauthVersionMax="46" xr10:uidLastSave="{ABB8DD51-A73C-4CF8-A063-F565D8B3BDCE}"/>
  <bookViews>
    <workbookView xWindow="-90" yWindow="-90" windowWidth="19380" windowHeight="10980" xr2:uid="{00000000-000D-0000-FFFF-FFFF00000000}"/>
  </bookViews>
  <sheets>
    <sheet name="12 Maiz Choclero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9" l="1"/>
  <c r="G12" i="9"/>
  <c r="G68" i="9"/>
  <c r="G63" i="9"/>
  <c r="C86" i="9" s="1"/>
  <c r="G57" i="9"/>
  <c r="G55" i="9"/>
  <c r="G53" i="9"/>
  <c r="G52" i="9"/>
  <c r="G51" i="9"/>
  <c r="G49" i="9"/>
  <c r="G47" i="9"/>
  <c r="G46" i="9"/>
  <c r="G44" i="9"/>
  <c r="G39" i="9"/>
  <c r="G38" i="9"/>
  <c r="G37" i="9"/>
  <c r="G36" i="9"/>
  <c r="G35" i="9"/>
  <c r="G25" i="9"/>
  <c r="G24" i="9"/>
  <c r="G23" i="9"/>
  <c r="G22" i="9"/>
  <c r="G21" i="9"/>
  <c r="G26" i="9" l="1"/>
  <c r="C82" i="9" s="1"/>
  <c r="G58" i="9"/>
  <c r="C85" i="9" s="1"/>
  <c r="G40" i="9"/>
  <c r="C84" i="9" s="1"/>
  <c r="G65" i="9" l="1"/>
  <c r="G66" i="9" s="1"/>
  <c r="G67" i="9" l="1"/>
  <c r="C87" i="9"/>
  <c r="C88" i="9" l="1"/>
  <c r="D87" i="9" s="1"/>
  <c r="G69" i="9"/>
  <c r="C93" i="9"/>
  <c r="D93" i="9"/>
  <c r="E93" i="9"/>
  <c r="D84" i="9" l="1"/>
  <c r="D85" i="9"/>
  <c r="D86" i="9"/>
  <c r="D82" i="9"/>
  <c r="D88" i="9" l="1"/>
</calcChain>
</file>

<file path=xl/sharedStrings.xml><?xml version="1.0" encoding="utf-8"?>
<sst xmlns="http://schemas.openxmlformats.org/spreadsheetml/2006/main" count="157" uniqueCount="110">
  <si>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</si>
  <si>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</si>
  <si>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</si>
  <si>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</si>
  <si>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</si>
  <si>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</si>
  <si>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</si>
  <si>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</si>
  <si>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</si>
  <si>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</si>
  <si>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</si>
  <si>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</si>
  <si>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</si>
  <si>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</si>
  <si>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</si>
  <si>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</si>
  <si>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</si>
  <si>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</si>
  <si>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</si>
  <si>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</si>
  <si>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</si>
  <si>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</si>
  <si>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</si>
  <si>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</si>
  <si>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</si>
  <si>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</si>
  <si>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</si>
  <si>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</si>
  <si>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</si>
  <si>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</si>
  <si>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</si>
  <si>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</si>
  <si>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</si>
  <si>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</si>
  <si>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</si>
  <si>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</si>
  <si>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</si>
  <si>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</si>
  <si>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</si>
  <si>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</si>
  <si>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</si>
  <si>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</si>
  <si>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</si>
  <si>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</si>
  <si>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</si>
  <si>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</si>
  <si>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</si>
  <si>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</si>
  <si>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</si>
  <si>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</si>
  <si>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</si>
  <si>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</si>
  <si>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</si>
  <si>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</si>
  <si>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</si>
  <si>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</si>
  <si>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</si>
  <si>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</si>
  <si>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</si>
  <si>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</si>
  <si>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</si>
  <si>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</si>
  <si>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</si>
  <si>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</si>
  <si>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Agosto - Diciembre</t>
  </si>
  <si>
    <t>KG</t>
  </si>
  <si>
    <t>Illapel</t>
  </si>
  <si>
    <t>Septiembre - Febrero</t>
  </si>
  <si>
    <t>Junio - Julio</t>
  </si>
  <si>
    <t>Octubre - Enero</t>
  </si>
  <si>
    <t>Urea</t>
  </si>
  <si>
    <t>Septiembre - Enero</t>
  </si>
  <si>
    <t>Septiembre - Diciembre</t>
  </si>
  <si>
    <t>Mercado Local</t>
  </si>
  <si>
    <t>Diciembre - Marzo</t>
  </si>
  <si>
    <t>Maiz Choclero</t>
  </si>
  <si>
    <t>RENDIMIENTO (Unidad/Há.)</t>
  </si>
  <si>
    <t>Híbridos: 581, 303, Jack, DK 440, Jubilee</t>
  </si>
  <si>
    <t>Siembra</t>
  </si>
  <si>
    <t>Riegos</t>
  </si>
  <si>
    <t>Aplicación fertilizantes</t>
  </si>
  <si>
    <t>Aplicación agroquímicos</t>
  </si>
  <si>
    <t>Cosecha</t>
  </si>
  <si>
    <t>Aradura</t>
  </si>
  <si>
    <t>Rastrajes</t>
  </si>
  <si>
    <t>Acequiadura</t>
  </si>
  <si>
    <t>Aplicación pesticidas</t>
  </si>
  <si>
    <t>Melgadura y aplicación fertilizantes</t>
  </si>
  <si>
    <t>Semillas</t>
  </si>
  <si>
    <t>Mezcla NPK maicera</t>
  </si>
  <si>
    <t>Frontier P (Control Chufas, gramineas anuales, y hoja ancha)</t>
  </si>
  <si>
    <t>Zero 5 EC (control gusanos cortadores y del choclo)</t>
  </si>
  <si>
    <t>Lorsban 4e</t>
  </si>
  <si>
    <t>Análisis de suelo (fertilidad completa)</t>
  </si>
  <si>
    <t>Humectante:</t>
  </si>
  <si>
    <t>L1 700</t>
  </si>
  <si>
    <t>Adherente:</t>
  </si>
  <si>
    <t>break</t>
  </si>
  <si>
    <t>Rendimiento (Un/hà)</t>
  </si>
  <si>
    <t>Sequia</t>
  </si>
  <si>
    <t>Diciiembre - Marzo</t>
  </si>
  <si>
    <t>Costo unitario ($/Unitario) (*)</t>
  </si>
  <si>
    <t>ESCENARIOS COSTO UNITARIO  ($/Unitario)</t>
  </si>
  <si>
    <t>PRECIO ESPERADO ($/unidad)</t>
  </si>
  <si>
    <t>Diciembre - Febrero</t>
  </si>
  <si>
    <t>ANALISIS</t>
  </si>
  <si>
    <t>BOLSA</t>
  </si>
  <si>
    <t>01-01-2021</t>
  </si>
  <si>
    <t>L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</si>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</sst>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2" fillId="0" borderId="22"/>
    <xf numFmtId="0" fontId="22" fillId="0" borderId="22"/>
    <xf numFmtId="0" fontId="22" fillId="0" borderId="22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0" fillId="0" borderId="57" xfId="0" applyFont="1" applyBorder="1" applyAlignment="1">
      <alignment horizontal="left" vertical="center"/>
    </xf>
    <xf numFmtId="3" fontId="20" fillId="0" borderId="57" xfId="0" applyNumberFormat="1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 wrapText="1"/>
    </xf>
    <xf numFmtId="17" fontId="20" fillId="0" borderId="57" xfId="0" applyNumberFormat="1" applyFont="1" applyBorder="1" applyAlignment="1">
      <alignment horizontal="left" vertical="center"/>
    </xf>
    <xf numFmtId="0" fontId="21" fillId="0" borderId="56" xfId="0" applyFont="1" applyFill="1" applyBorder="1"/>
    <xf numFmtId="0" fontId="21" fillId="0" borderId="56" xfId="0" applyFont="1" applyFill="1" applyBorder="1" applyAlignment="1">
      <alignment horizontal="center"/>
    </xf>
    <xf numFmtId="3" fontId="18" fillId="0" borderId="58" xfId="2" applyNumberFormat="1" applyFont="1" applyFill="1" applyBorder="1" applyAlignment="1">
      <alignment horizontal="right"/>
    </xf>
    <xf numFmtId="3" fontId="20" fillId="0" borderId="58" xfId="0" applyNumberFormat="1" applyFont="1" applyBorder="1" applyAlignment="1">
      <alignment horizontal="right" vertical="center"/>
    </xf>
    <xf numFmtId="3" fontId="20" fillId="0" borderId="59" xfId="0" applyNumberFormat="1" applyFont="1" applyBorder="1" applyAlignment="1">
      <alignment horizontal="right" vertical="center"/>
    </xf>
    <xf numFmtId="3" fontId="21" fillId="0" borderId="56" xfId="0" applyNumberFormat="1" applyFont="1" applyFill="1" applyBorder="1" applyAlignment="1">
      <alignment horizontal="center"/>
    </xf>
    <xf numFmtId="0" fontId="21" fillId="10" borderId="56" xfId="0" applyFont="1" applyFill="1" applyBorder="1"/>
    <xf numFmtId="0" fontId="21" fillId="10" borderId="56" xfId="0" applyFont="1" applyFill="1" applyBorder="1" applyAlignment="1">
      <alignment horizontal="center"/>
    </xf>
    <xf numFmtId="3" fontId="18" fillId="0" borderId="58" xfId="2" applyNumberFormat="1" applyFont="1" applyFill="1" applyBorder="1" applyAlignment="1">
      <alignment horizontal="right" vertical="center"/>
    </xf>
    <xf numFmtId="0" fontId="20" fillId="0" borderId="57" xfId="0" applyFont="1" applyBorder="1" applyAlignment="1">
      <alignment horizontal="right" vertical="center"/>
    </xf>
    <xf numFmtId="0" fontId="20" fillId="0" borderId="57" xfId="0" applyFont="1" applyBorder="1" applyAlignment="1">
      <alignment horizontal="right" vertical="center" wrapText="1"/>
    </xf>
    <xf numFmtId="0" fontId="21" fillId="0" borderId="56" xfId="0" applyFont="1" applyFill="1" applyBorder="1" applyAlignment="1">
      <alignment wrapText="1"/>
    </xf>
    <xf numFmtId="0" fontId="21" fillId="0" borderId="56" xfId="0" applyFont="1" applyFill="1" applyBorder="1" applyAlignment="1">
      <alignment horizontal="center" wrapText="1"/>
    </xf>
    <xf numFmtId="0" fontId="23" fillId="0" borderId="56" xfId="0" applyFont="1" applyFill="1" applyBorder="1"/>
    <xf numFmtId="0" fontId="21" fillId="0" borderId="56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wrapText="1"/>
    </xf>
    <xf numFmtId="0" fontId="21" fillId="0" borderId="56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vertical="center"/>
    </xf>
    <xf numFmtId="0" fontId="21" fillId="0" borderId="56" xfId="0" applyFont="1" applyFill="1" applyBorder="1" applyAlignment="1">
      <alignment horizontal="center" vertical="center" wrapText="1"/>
    </xf>
    <xf numFmtId="3" fontId="18" fillId="0" borderId="58" xfId="2" applyNumberFormat="1" applyFont="1" applyFill="1" applyBorder="1" applyAlignment="1">
      <alignment horizontal="right" vertical="center" wrapText="1"/>
    </xf>
    <xf numFmtId="17" fontId="20" fillId="0" borderId="57" xfId="0" quotePrefix="1" applyNumberFormat="1" applyFont="1" applyBorder="1" applyAlignment="1">
      <alignment horizontal="right" vertical="center"/>
    </xf>
    <xf numFmtId="164" fontId="12" fillId="8" borderId="54" xfId="1" applyFont="1" applyFill="1" applyBorder="1" applyAlignment="1">
      <alignment vertical="center"/>
    </xf>
    <xf numFmtId="164" fontId="12" fillId="8" borderId="55" xfId="1" applyFont="1" applyFill="1" applyBorder="1" applyAlignment="1">
      <alignment vertical="center"/>
    </xf>
    <xf numFmtId="2" fontId="21" fillId="10" borderId="5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5">
    <cellStyle name="Millares [0]" xfId="1" builtinId="6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87325"/>
          <a:ext cx="7077075" cy="1156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/>
  <dimension ref="A1:IO94"/>
  <sheetViews>
    <sheetView tabSelected="1" topLeftCell="A76" workbookViewId="0">
      <selection activeCell="C88" sqref="C88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26.36328125" style="1" customWidth="1"/>
    <col min="3" max="3" width="19.36328125" style="1" customWidth="1"/>
    <col min="4" max="4" width="9.36328125" style="1" customWidth="1"/>
    <col min="5" max="5" width="22.26953125" style="1" customWidth="1"/>
    <col min="6" max="6" width="11" style="1" customWidth="1"/>
    <col min="7" max="7" width="12.36328125" style="1" customWidth="1"/>
    <col min="8" max="249" width="10.81640625" style="1" customWidth="1"/>
  </cols>
  <sheetData>
    <row r="1" spans="1:7" ht="14.75" x14ac:dyDescent="0.75">
      <c r="A1" s="2"/>
      <c r="B1" s="2"/>
      <c r="C1" s="2"/>
      <c r="D1" s="2"/>
      <c r="E1" s="2"/>
      <c r="F1" s="2"/>
      <c r="G1" s="2"/>
    </row>
    <row r="2" spans="1:7" ht="14.75" x14ac:dyDescent="0.75">
      <c r="A2" s="2"/>
      <c r="B2" s="2"/>
      <c r="C2" s="2"/>
      <c r="D2" s="2"/>
      <c r="E2" s="2"/>
      <c r="F2" s="2"/>
      <c r="G2" s="2"/>
    </row>
    <row r="3" spans="1:7" ht="14.75" x14ac:dyDescent="0.75">
      <c r="A3" s="2"/>
      <c r="B3" s="2"/>
      <c r="C3" s="2"/>
      <c r="D3" s="2"/>
      <c r="E3" s="2"/>
      <c r="F3" s="2"/>
      <c r="G3" s="2"/>
    </row>
    <row r="4" spans="1:7" ht="14.75" x14ac:dyDescent="0.75">
      <c r="A4" s="2"/>
      <c r="B4" s="2"/>
      <c r="C4" s="2"/>
      <c r="D4" s="2"/>
      <c r="E4" s="2"/>
      <c r="F4" s="2"/>
      <c r="G4" s="2"/>
    </row>
    <row r="5" spans="1:7" ht="14.75" x14ac:dyDescent="0.75">
      <c r="A5" s="2"/>
      <c r="B5" s="2"/>
      <c r="C5" s="2"/>
      <c r="D5" s="2"/>
      <c r="E5" s="2"/>
      <c r="F5" s="2"/>
      <c r="G5" s="2"/>
    </row>
    <row r="6" spans="1:7" ht="14.75" x14ac:dyDescent="0.75">
      <c r="A6" s="2"/>
      <c r="B6" s="2"/>
      <c r="C6" s="2"/>
      <c r="D6" s="2"/>
      <c r="E6" s="2"/>
      <c r="F6" s="2"/>
      <c r="G6" s="2"/>
    </row>
    <row r="7" spans="1:7" ht="14.75" x14ac:dyDescent="0.75">
      <c r="A7" s="2"/>
      <c r="B7" s="2"/>
      <c r="C7" s="2"/>
      <c r="D7" s="2"/>
      <c r="E7" s="2"/>
      <c r="F7" s="2"/>
      <c r="G7" s="2"/>
    </row>
    <row r="8" spans="1:7" ht="14.75" x14ac:dyDescent="0.75">
      <c r="A8" s="2"/>
      <c r="B8" s="3"/>
      <c r="C8" s="4"/>
      <c r="D8" s="2"/>
      <c r="E8" s="4"/>
      <c r="F8" s="4"/>
      <c r="G8" s="4"/>
    </row>
    <row r="9" spans="1:7" ht="14.75" x14ac:dyDescent="0.75">
      <c r="A9" s="5"/>
      <c r="B9" s="6" t="s">
        <v>0</v>
      </c>
      <c r="C9" s="133" t="s">
        <v>75</v>
      </c>
      <c r="D9" s="7"/>
      <c r="E9" s="152" t="s">
        <v>76</v>
      </c>
      <c r="F9" s="153"/>
      <c r="G9" s="121">
        <v>30000</v>
      </c>
    </row>
    <row r="10" spans="1:7" ht="21" x14ac:dyDescent="0.75">
      <c r="A10" s="5"/>
      <c r="B10" s="8" t="s">
        <v>1</v>
      </c>
      <c r="C10" s="134" t="s">
        <v>77</v>
      </c>
      <c r="D10" s="9"/>
      <c r="E10" s="154" t="s">
        <v>2</v>
      </c>
      <c r="F10" s="155"/>
      <c r="G10" s="120" t="s">
        <v>74</v>
      </c>
    </row>
    <row r="11" spans="1:7" ht="14.75" x14ac:dyDescent="0.75">
      <c r="A11" s="5"/>
      <c r="B11" s="8" t="s">
        <v>3</v>
      </c>
      <c r="C11" s="133" t="s">
        <v>4</v>
      </c>
      <c r="D11" s="9"/>
      <c r="E11" s="154" t="s">
        <v>103</v>
      </c>
      <c r="F11" s="155"/>
      <c r="G11" s="121">
        <v>250</v>
      </c>
    </row>
    <row r="12" spans="1:7" ht="14.75" x14ac:dyDescent="0.75">
      <c r="A12" s="5"/>
      <c r="B12" s="8" t="s">
        <v>5</v>
      </c>
      <c r="C12" s="133" t="s">
        <v>63</v>
      </c>
      <c r="D12" s="9"/>
      <c r="E12" s="118" t="s">
        <v>6</v>
      </c>
      <c r="F12" s="119"/>
      <c r="G12" s="121">
        <f>G9*G11</f>
        <v>7500000</v>
      </c>
    </row>
    <row r="13" spans="1:7" ht="14.75" x14ac:dyDescent="0.75">
      <c r="A13" s="5"/>
      <c r="B13" s="8" t="s">
        <v>7</v>
      </c>
      <c r="C13" s="133" t="s">
        <v>66</v>
      </c>
      <c r="D13" s="9"/>
      <c r="E13" s="154" t="s">
        <v>8</v>
      </c>
      <c r="F13" s="155"/>
      <c r="G13" s="120" t="s">
        <v>73</v>
      </c>
    </row>
    <row r="14" spans="1:7" ht="14.75" x14ac:dyDescent="0.75">
      <c r="A14" s="5"/>
      <c r="B14" s="8" t="s">
        <v>9</v>
      </c>
      <c r="C14" s="10" t="s">
        <v>61</v>
      </c>
      <c r="D14" s="9"/>
      <c r="E14" s="154" t="s">
        <v>10</v>
      </c>
      <c r="F14" s="155"/>
      <c r="G14" s="122" t="s">
        <v>100</v>
      </c>
    </row>
    <row r="15" spans="1:7" ht="14.75" x14ac:dyDescent="0.75">
      <c r="A15" s="5"/>
      <c r="B15" s="8" t="s">
        <v>11</v>
      </c>
      <c r="C15" s="144" t="s">
        <v>107</v>
      </c>
      <c r="D15" s="9"/>
      <c r="E15" s="156" t="s">
        <v>12</v>
      </c>
      <c r="F15" s="157"/>
      <c r="G15" s="123" t="s">
        <v>99</v>
      </c>
    </row>
    <row r="16" spans="1:7" ht="14.75" x14ac:dyDescent="0.75">
      <c r="A16" s="2"/>
      <c r="B16" s="11"/>
      <c r="C16" s="12"/>
      <c r="D16" s="13"/>
      <c r="E16" s="14"/>
      <c r="F16" s="14"/>
      <c r="G16" s="15"/>
    </row>
    <row r="17" spans="1:7" ht="14.75" x14ac:dyDescent="0.75">
      <c r="A17" s="16"/>
      <c r="B17" s="148" t="s">
        <v>13</v>
      </c>
      <c r="C17" s="149"/>
      <c r="D17" s="149"/>
      <c r="E17" s="149"/>
      <c r="F17" s="149"/>
      <c r="G17" s="149"/>
    </row>
    <row r="18" spans="1:7" ht="14.75" x14ac:dyDescent="0.75">
      <c r="A18" s="2"/>
      <c r="B18" s="17"/>
      <c r="C18" s="18"/>
      <c r="D18" s="18"/>
      <c r="E18" s="18"/>
      <c r="F18" s="19"/>
      <c r="G18" s="19"/>
    </row>
    <row r="19" spans="1:7" ht="14.75" x14ac:dyDescent="0.75">
      <c r="A19" s="5"/>
      <c r="B19" s="20" t="s">
        <v>14</v>
      </c>
      <c r="C19" s="21"/>
      <c r="D19" s="22"/>
      <c r="E19" s="22"/>
      <c r="F19" s="22"/>
      <c r="G19" s="22"/>
    </row>
    <row r="20" spans="1:7" ht="24.5" x14ac:dyDescent="0.75">
      <c r="A20" s="16"/>
      <c r="B20" s="23" t="s">
        <v>15</v>
      </c>
      <c r="C20" s="23" t="s">
        <v>16</v>
      </c>
      <c r="D20" s="23" t="s">
        <v>17</v>
      </c>
      <c r="E20" s="23" t="s">
        <v>18</v>
      </c>
      <c r="F20" s="23" t="s">
        <v>19</v>
      </c>
      <c r="G20" s="23" t="s">
        <v>20</v>
      </c>
    </row>
    <row r="21" spans="1:7" ht="14.75" x14ac:dyDescent="0.75">
      <c r="A21" s="16"/>
      <c r="B21" s="124" t="s">
        <v>78</v>
      </c>
      <c r="C21" s="125" t="s">
        <v>21</v>
      </c>
      <c r="D21" s="125">
        <v>2</v>
      </c>
      <c r="E21" s="124" t="s">
        <v>72</v>
      </c>
      <c r="F21" s="126">
        <v>20000</v>
      </c>
      <c r="G21" s="127">
        <f>D21*F21</f>
        <v>40000</v>
      </c>
    </row>
    <row r="22" spans="1:7" ht="14.75" x14ac:dyDescent="0.75">
      <c r="A22" s="16"/>
      <c r="B22" s="124" t="s">
        <v>79</v>
      </c>
      <c r="C22" s="125" t="s">
        <v>21</v>
      </c>
      <c r="D22" s="125">
        <v>24</v>
      </c>
      <c r="E22" s="124" t="s">
        <v>71</v>
      </c>
      <c r="F22" s="126">
        <v>20000</v>
      </c>
      <c r="G22" s="127">
        <f t="shared" ref="G22:G25" si="0">D22*F22</f>
        <v>480000</v>
      </c>
    </row>
    <row r="23" spans="1:7" ht="14.75" x14ac:dyDescent="0.75">
      <c r="A23" s="16"/>
      <c r="B23" s="124" t="s">
        <v>80</v>
      </c>
      <c r="C23" s="125" t="s">
        <v>21</v>
      </c>
      <c r="D23" s="125">
        <v>2</v>
      </c>
      <c r="E23" s="124" t="s">
        <v>72</v>
      </c>
      <c r="F23" s="126">
        <v>20000</v>
      </c>
      <c r="G23" s="127">
        <f t="shared" si="0"/>
        <v>40000</v>
      </c>
    </row>
    <row r="24" spans="1:7" ht="14.75" x14ac:dyDescent="0.75">
      <c r="A24" s="16"/>
      <c r="B24" s="124" t="s">
        <v>81</v>
      </c>
      <c r="C24" s="125" t="s">
        <v>21</v>
      </c>
      <c r="D24" s="125">
        <v>3</v>
      </c>
      <c r="E24" s="124" t="s">
        <v>72</v>
      </c>
      <c r="F24" s="126">
        <v>20000</v>
      </c>
      <c r="G24" s="128">
        <f t="shared" si="0"/>
        <v>60000</v>
      </c>
    </row>
    <row r="25" spans="1:7" ht="14.75" x14ac:dyDescent="0.75">
      <c r="A25" s="16"/>
      <c r="B25" s="124" t="s">
        <v>82</v>
      </c>
      <c r="C25" s="125" t="s">
        <v>21</v>
      </c>
      <c r="D25" s="129">
        <v>35</v>
      </c>
      <c r="E25" s="124" t="s">
        <v>104</v>
      </c>
      <c r="F25" s="126">
        <v>20000</v>
      </c>
      <c r="G25" s="128">
        <f t="shared" si="0"/>
        <v>700000</v>
      </c>
    </row>
    <row r="26" spans="1:7" ht="14.75" x14ac:dyDescent="0.75">
      <c r="A26" s="16"/>
      <c r="B26" s="25" t="s">
        <v>22</v>
      </c>
      <c r="C26" s="26"/>
      <c r="D26" s="26"/>
      <c r="E26" s="26"/>
      <c r="F26" s="27"/>
      <c r="G26" s="28">
        <f>SUM(G21:G25)</f>
        <v>1320000</v>
      </c>
    </row>
    <row r="27" spans="1:7" ht="14.75" x14ac:dyDescent="0.75">
      <c r="A27" s="2"/>
      <c r="B27" s="17"/>
      <c r="C27" s="19"/>
      <c r="D27" s="19"/>
      <c r="E27" s="19"/>
      <c r="F27" s="29"/>
      <c r="G27" s="29"/>
    </row>
    <row r="28" spans="1:7" ht="14.75" x14ac:dyDescent="0.75">
      <c r="A28" s="5"/>
      <c r="B28" s="30" t="s">
        <v>23</v>
      </c>
      <c r="C28" s="31"/>
      <c r="D28" s="32"/>
      <c r="E28" s="32"/>
      <c r="F28" s="33"/>
      <c r="G28" s="33"/>
    </row>
    <row r="29" spans="1:7" ht="24.5" x14ac:dyDescent="0.75">
      <c r="A29" s="5"/>
      <c r="B29" s="34" t="s">
        <v>15</v>
      </c>
      <c r="C29" s="35" t="s">
        <v>16</v>
      </c>
      <c r="D29" s="35" t="s">
        <v>17</v>
      </c>
      <c r="E29" s="34" t="s">
        <v>18</v>
      </c>
      <c r="F29" s="35" t="s">
        <v>19</v>
      </c>
      <c r="G29" s="34" t="s">
        <v>20</v>
      </c>
    </row>
    <row r="30" spans="1:7" ht="14.75" x14ac:dyDescent="0.75">
      <c r="A30" s="5"/>
      <c r="B30" s="36"/>
      <c r="C30" s="37" t="s">
        <v>62</v>
      </c>
      <c r="D30" s="37"/>
      <c r="E30" s="37"/>
      <c r="F30" s="36"/>
      <c r="G30" s="36"/>
    </row>
    <row r="31" spans="1:7" ht="14.75" x14ac:dyDescent="0.75">
      <c r="A31" s="5"/>
      <c r="B31" s="38" t="s">
        <v>24</v>
      </c>
      <c r="C31" s="39"/>
      <c r="D31" s="39"/>
      <c r="E31" s="39"/>
      <c r="F31" s="40"/>
      <c r="G31" s="40"/>
    </row>
    <row r="32" spans="1:7" ht="14.75" x14ac:dyDescent="0.75">
      <c r="A32" s="2"/>
      <c r="B32" s="41"/>
      <c r="C32" s="42"/>
      <c r="D32" s="42"/>
      <c r="E32" s="42"/>
      <c r="F32" s="43"/>
      <c r="G32" s="43"/>
    </row>
    <row r="33" spans="1:7" ht="14.75" x14ac:dyDescent="0.75">
      <c r="A33" s="5"/>
      <c r="B33" s="30" t="s">
        <v>25</v>
      </c>
      <c r="C33" s="31"/>
      <c r="D33" s="32"/>
      <c r="E33" s="32"/>
      <c r="F33" s="33"/>
      <c r="G33" s="33"/>
    </row>
    <row r="34" spans="1:7" ht="24.5" x14ac:dyDescent="0.75">
      <c r="A34" s="5"/>
      <c r="B34" s="44" t="s">
        <v>15</v>
      </c>
      <c r="C34" s="44" t="s">
        <v>16</v>
      </c>
      <c r="D34" s="44" t="s">
        <v>17</v>
      </c>
      <c r="E34" s="44" t="s">
        <v>18</v>
      </c>
      <c r="F34" s="45" t="s">
        <v>19</v>
      </c>
      <c r="G34" s="44" t="s">
        <v>20</v>
      </c>
    </row>
    <row r="35" spans="1:7" ht="14.75" x14ac:dyDescent="0.75">
      <c r="A35" s="16"/>
      <c r="B35" s="130" t="s">
        <v>83</v>
      </c>
      <c r="C35" s="131" t="s">
        <v>26</v>
      </c>
      <c r="D35" s="147">
        <v>0.125</v>
      </c>
      <c r="E35" s="130" t="s">
        <v>72</v>
      </c>
      <c r="F35" s="126">
        <v>240000</v>
      </c>
      <c r="G35" s="127">
        <f t="shared" ref="G35:G39" si="1">D35*F35</f>
        <v>30000</v>
      </c>
    </row>
    <row r="36" spans="1:7" ht="14.75" x14ac:dyDescent="0.75">
      <c r="A36" s="16"/>
      <c r="B36" s="130" t="s">
        <v>84</v>
      </c>
      <c r="C36" s="131" t="s">
        <v>26</v>
      </c>
      <c r="D36" s="147">
        <v>0.25</v>
      </c>
      <c r="E36" s="130" t="s">
        <v>72</v>
      </c>
      <c r="F36" s="126">
        <v>240000</v>
      </c>
      <c r="G36" s="127">
        <f t="shared" si="1"/>
        <v>60000</v>
      </c>
    </row>
    <row r="37" spans="1:7" ht="14.75" x14ac:dyDescent="0.75">
      <c r="A37" s="16"/>
      <c r="B37" s="130" t="s">
        <v>85</v>
      </c>
      <c r="C37" s="131" t="s">
        <v>26</v>
      </c>
      <c r="D37" s="147">
        <v>0.25</v>
      </c>
      <c r="E37" s="130" t="s">
        <v>69</v>
      </c>
      <c r="F37" s="126">
        <v>240000</v>
      </c>
      <c r="G37" s="127">
        <f t="shared" si="1"/>
        <v>60000</v>
      </c>
    </row>
    <row r="38" spans="1:7" ht="14.75" x14ac:dyDescent="0.75">
      <c r="A38" s="16"/>
      <c r="B38" s="130" t="s">
        <v>86</v>
      </c>
      <c r="C38" s="131" t="s">
        <v>26</v>
      </c>
      <c r="D38" s="147">
        <v>0.25</v>
      </c>
      <c r="E38" s="130" t="s">
        <v>67</v>
      </c>
      <c r="F38" s="126">
        <v>240000</v>
      </c>
      <c r="G38" s="127">
        <f t="shared" si="1"/>
        <v>60000</v>
      </c>
    </row>
    <row r="39" spans="1:7" ht="14.75" x14ac:dyDescent="0.75">
      <c r="A39" s="16"/>
      <c r="B39" s="130" t="s">
        <v>87</v>
      </c>
      <c r="C39" s="131" t="s">
        <v>26</v>
      </c>
      <c r="D39" s="147">
        <v>0.125</v>
      </c>
      <c r="E39" s="130" t="s">
        <v>67</v>
      </c>
      <c r="F39" s="126">
        <v>240000</v>
      </c>
      <c r="G39" s="127">
        <f t="shared" si="1"/>
        <v>30000</v>
      </c>
    </row>
    <row r="40" spans="1:7" ht="14.75" x14ac:dyDescent="0.75">
      <c r="A40" s="5"/>
      <c r="B40" s="46" t="s">
        <v>27</v>
      </c>
      <c r="C40" s="47"/>
      <c r="D40" s="47"/>
      <c r="E40" s="47"/>
      <c r="F40" s="48"/>
      <c r="G40" s="49">
        <f>SUM(G35:G39)</f>
        <v>240000</v>
      </c>
    </row>
    <row r="41" spans="1:7" ht="14.75" x14ac:dyDescent="0.75">
      <c r="A41" s="2"/>
      <c r="B41" s="41"/>
      <c r="C41" s="42"/>
      <c r="D41" s="42"/>
      <c r="E41" s="42"/>
      <c r="F41" s="43"/>
      <c r="G41" s="43"/>
    </row>
    <row r="42" spans="1:7" ht="14.75" x14ac:dyDescent="0.75">
      <c r="A42" s="5"/>
      <c r="B42" s="30" t="s">
        <v>28</v>
      </c>
      <c r="C42" s="31"/>
      <c r="D42" s="32"/>
      <c r="E42" s="32"/>
      <c r="F42" s="33"/>
      <c r="G42" s="33"/>
    </row>
    <row r="43" spans="1:7" ht="24.5" x14ac:dyDescent="0.75">
      <c r="A43" s="5"/>
      <c r="B43" s="45" t="s">
        <v>29</v>
      </c>
      <c r="C43" s="45" t="s">
        <v>30</v>
      </c>
      <c r="D43" s="45" t="s">
        <v>31</v>
      </c>
      <c r="E43" s="45" t="s">
        <v>18</v>
      </c>
      <c r="F43" s="45" t="s">
        <v>19</v>
      </c>
      <c r="G43" s="45" t="s">
        <v>20</v>
      </c>
    </row>
    <row r="44" spans="1:7" ht="14.75" x14ac:dyDescent="0.75">
      <c r="A44" s="16"/>
      <c r="B44" s="135" t="s">
        <v>88</v>
      </c>
      <c r="C44" s="136" t="s">
        <v>106</v>
      </c>
      <c r="D44" s="135">
        <v>1</v>
      </c>
      <c r="E44" s="135" t="s">
        <v>64</v>
      </c>
      <c r="F44" s="126">
        <v>316800</v>
      </c>
      <c r="G44" s="127">
        <f>D44*F44</f>
        <v>316800</v>
      </c>
    </row>
    <row r="45" spans="1:7" ht="14.75" x14ac:dyDescent="0.75">
      <c r="A45" s="16"/>
      <c r="B45" s="137" t="s">
        <v>32</v>
      </c>
      <c r="C45" s="125"/>
      <c r="D45" s="124"/>
      <c r="E45" s="124"/>
      <c r="F45" s="126"/>
      <c r="G45" s="127"/>
    </row>
    <row r="46" spans="1:7" ht="14.75" x14ac:dyDescent="0.75">
      <c r="A46" s="16"/>
      <c r="B46" s="138" t="s">
        <v>89</v>
      </c>
      <c r="C46" s="125" t="s">
        <v>65</v>
      </c>
      <c r="D46" s="124">
        <v>500</v>
      </c>
      <c r="E46" s="124" t="s">
        <v>72</v>
      </c>
      <c r="F46" s="126">
        <v>532</v>
      </c>
      <c r="G46" s="127">
        <f t="shared" ref="G46:G47" si="2">D46*F46</f>
        <v>266000</v>
      </c>
    </row>
    <row r="47" spans="1:7" ht="14.75" x14ac:dyDescent="0.75">
      <c r="A47" s="16"/>
      <c r="B47" s="138" t="s">
        <v>70</v>
      </c>
      <c r="C47" s="125" t="s">
        <v>65</v>
      </c>
      <c r="D47" s="124">
        <v>500</v>
      </c>
      <c r="E47" s="124" t="s">
        <v>67</v>
      </c>
      <c r="F47" s="126">
        <v>633</v>
      </c>
      <c r="G47" s="127">
        <f t="shared" si="2"/>
        <v>316500</v>
      </c>
    </row>
    <row r="48" spans="1:7" ht="14.75" x14ac:dyDescent="0.75">
      <c r="A48" s="16"/>
      <c r="B48" s="139" t="s">
        <v>33</v>
      </c>
      <c r="C48" s="125"/>
      <c r="D48" s="124"/>
      <c r="E48" s="124"/>
      <c r="F48" s="126"/>
      <c r="G48" s="127"/>
    </row>
    <row r="49" spans="1:7" ht="21" x14ac:dyDescent="0.75">
      <c r="A49" s="16"/>
      <c r="B49" s="138" t="s">
        <v>90</v>
      </c>
      <c r="C49" s="140" t="s">
        <v>108</v>
      </c>
      <c r="D49" s="141">
        <v>2</v>
      </c>
      <c r="E49" s="141" t="s">
        <v>72</v>
      </c>
      <c r="F49" s="132">
        <v>18472</v>
      </c>
      <c r="G49" s="127">
        <f t="shared" ref="G49:G53" si="3">D49*F49</f>
        <v>36944</v>
      </c>
    </row>
    <row r="50" spans="1:7" ht="14.75" x14ac:dyDescent="0.75">
      <c r="A50" s="16"/>
      <c r="B50" s="137" t="s">
        <v>34</v>
      </c>
      <c r="C50" s="125"/>
      <c r="D50" s="124"/>
      <c r="E50" s="124"/>
      <c r="F50" s="126"/>
      <c r="G50" s="127"/>
    </row>
    <row r="51" spans="1:7" ht="21" x14ac:dyDescent="0.75">
      <c r="A51" s="16"/>
      <c r="B51" s="138" t="s">
        <v>91</v>
      </c>
      <c r="C51" s="142" t="s">
        <v>108</v>
      </c>
      <c r="D51" s="138">
        <v>1</v>
      </c>
      <c r="E51" s="138" t="s">
        <v>67</v>
      </c>
      <c r="F51" s="143">
        <v>36694</v>
      </c>
      <c r="G51" s="127">
        <f t="shared" si="3"/>
        <v>36694</v>
      </c>
    </row>
    <row r="52" spans="1:7" ht="14.75" x14ac:dyDescent="0.75">
      <c r="A52" s="16"/>
      <c r="B52" s="138" t="s">
        <v>92</v>
      </c>
      <c r="C52" s="125" t="s">
        <v>108</v>
      </c>
      <c r="D52" s="124">
        <v>2</v>
      </c>
      <c r="E52" s="124" t="s">
        <v>67</v>
      </c>
      <c r="F52" s="126">
        <v>12513</v>
      </c>
      <c r="G52" s="127">
        <f>D52*F52</f>
        <v>25026</v>
      </c>
    </row>
    <row r="53" spans="1:7" ht="14.75" x14ac:dyDescent="0.75">
      <c r="A53" s="16"/>
      <c r="B53" s="124" t="s">
        <v>93</v>
      </c>
      <c r="C53" s="125" t="s">
        <v>105</v>
      </c>
      <c r="D53" s="124">
        <v>1</v>
      </c>
      <c r="E53" s="124" t="s">
        <v>68</v>
      </c>
      <c r="F53" s="126">
        <v>36000</v>
      </c>
      <c r="G53" s="127">
        <f t="shared" si="3"/>
        <v>36000</v>
      </c>
    </row>
    <row r="54" spans="1:7" ht="14.75" x14ac:dyDescent="0.75">
      <c r="A54" s="16"/>
      <c r="B54" s="137" t="s">
        <v>94</v>
      </c>
      <c r="C54" s="125"/>
      <c r="D54" s="124"/>
      <c r="E54" s="124"/>
      <c r="F54" s="126"/>
      <c r="G54" s="127"/>
    </row>
    <row r="55" spans="1:7" ht="14.75" x14ac:dyDescent="0.75">
      <c r="A55" s="16"/>
      <c r="B55" s="124" t="s">
        <v>95</v>
      </c>
      <c r="C55" s="125" t="s">
        <v>108</v>
      </c>
      <c r="D55" s="124">
        <v>2</v>
      </c>
      <c r="E55" s="124" t="s">
        <v>67</v>
      </c>
      <c r="F55" s="126">
        <v>11229</v>
      </c>
      <c r="G55" s="127">
        <f t="shared" ref="G55:G57" si="4">D55*F55</f>
        <v>22458</v>
      </c>
    </row>
    <row r="56" spans="1:7" ht="14.75" x14ac:dyDescent="0.75">
      <c r="A56" s="16"/>
      <c r="B56" s="137" t="s">
        <v>96</v>
      </c>
      <c r="C56" s="125"/>
      <c r="D56" s="124"/>
      <c r="E56" s="124"/>
      <c r="F56" s="126"/>
      <c r="G56" s="127"/>
    </row>
    <row r="57" spans="1:7" ht="14.75" x14ac:dyDescent="0.75">
      <c r="A57" s="16"/>
      <c r="B57" s="124" t="s">
        <v>97</v>
      </c>
      <c r="C57" s="125" t="s">
        <v>108</v>
      </c>
      <c r="D57" s="124">
        <v>2</v>
      </c>
      <c r="E57" s="124" t="s">
        <v>67</v>
      </c>
      <c r="F57" s="126">
        <v>28278</v>
      </c>
      <c r="G57" s="127">
        <f t="shared" si="4"/>
        <v>56556</v>
      </c>
    </row>
    <row r="58" spans="1:7" ht="14.75" x14ac:dyDescent="0.75">
      <c r="A58" s="5"/>
      <c r="B58" s="52" t="s">
        <v>35</v>
      </c>
      <c r="C58" s="53"/>
      <c r="D58" s="53"/>
      <c r="E58" s="53"/>
      <c r="F58" s="54"/>
      <c r="G58" s="55">
        <f>SUM(G44:G57)</f>
        <v>1112978</v>
      </c>
    </row>
    <row r="59" spans="1:7" ht="14.75" x14ac:dyDescent="0.75">
      <c r="A59" s="2"/>
      <c r="B59" s="41"/>
      <c r="C59" s="42"/>
      <c r="D59" s="42"/>
      <c r="E59" s="56"/>
      <c r="F59" s="43"/>
      <c r="G59" s="43"/>
    </row>
    <row r="60" spans="1:7" ht="14.75" x14ac:dyDescent="0.75">
      <c r="A60" s="5"/>
      <c r="B60" s="30" t="s">
        <v>36</v>
      </c>
      <c r="C60" s="31"/>
      <c r="D60" s="32"/>
      <c r="E60" s="32"/>
      <c r="F60" s="33"/>
      <c r="G60" s="33"/>
    </row>
    <row r="61" spans="1:7" ht="24.5" x14ac:dyDescent="0.75">
      <c r="A61" s="5"/>
      <c r="B61" s="44" t="s">
        <v>37</v>
      </c>
      <c r="C61" s="45" t="s">
        <v>30</v>
      </c>
      <c r="D61" s="45" t="s">
        <v>31</v>
      </c>
      <c r="E61" s="44" t="s">
        <v>18</v>
      </c>
      <c r="F61" s="45" t="s">
        <v>19</v>
      </c>
      <c r="G61" s="44" t="s">
        <v>20</v>
      </c>
    </row>
    <row r="62" spans="1:7" ht="14.75" x14ac:dyDescent="0.75">
      <c r="A62" s="16"/>
      <c r="B62" s="117"/>
      <c r="C62" s="50"/>
      <c r="D62" s="51"/>
      <c r="E62" s="24"/>
      <c r="F62" s="57"/>
      <c r="G62" s="51"/>
    </row>
    <row r="63" spans="1:7" ht="14.75" x14ac:dyDescent="0.75">
      <c r="A63" s="5"/>
      <c r="B63" s="58" t="s">
        <v>38</v>
      </c>
      <c r="C63" s="59"/>
      <c r="D63" s="59"/>
      <c r="E63" s="59"/>
      <c r="F63" s="60"/>
      <c r="G63" s="61">
        <f>SUM(G62)</f>
        <v>0</v>
      </c>
    </row>
    <row r="64" spans="1:7" ht="14.75" x14ac:dyDescent="0.75">
      <c r="A64" s="2"/>
      <c r="B64" s="78"/>
      <c r="C64" s="78"/>
      <c r="D64" s="78"/>
      <c r="E64" s="78"/>
      <c r="F64" s="79"/>
      <c r="G64" s="79"/>
    </row>
    <row r="65" spans="1:7" ht="14.75" x14ac:dyDescent="0.75">
      <c r="A65" s="75"/>
      <c r="B65" s="80" t="s">
        <v>39</v>
      </c>
      <c r="C65" s="81"/>
      <c r="D65" s="81"/>
      <c r="E65" s="81"/>
      <c r="F65" s="81"/>
      <c r="G65" s="82">
        <f>G26+G40+G58+G63</f>
        <v>2672978</v>
      </c>
    </row>
    <row r="66" spans="1:7" ht="14.75" x14ac:dyDescent="0.75">
      <c r="A66" s="75"/>
      <c r="B66" s="83" t="s">
        <v>40</v>
      </c>
      <c r="C66" s="63"/>
      <c r="D66" s="63"/>
      <c r="E66" s="63"/>
      <c r="F66" s="63"/>
      <c r="G66" s="84">
        <f>G65*0.05</f>
        <v>133648.9</v>
      </c>
    </row>
    <row r="67" spans="1:7" ht="14.75" x14ac:dyDescent="0.75">
      <c r="A67" s="75"/>
      <c r="B67" s="85" t="s">
        <v>41</v>
      </c>
      <c r="C67" s="62"/>
      <c r="D67" s="62"/>
      <c r="E67" s="62"/>
      <c r="F67" s="62"/>
      <c r="G67" s="86">
        <f>G66+G65</f>
        <v>2806626.9</v>
      </c>
    </row>
    <row r="68" spans="1:7" ht="14.75" x14ac:dyDescent="0.75">
      <c r="A68" s="75"/>
      <c r="B68" s="83" t="s">
        <v>42</v>
      </c>
      <c r="C68" s="63"/>
      <c r="D68" s="63"/>
      <c r="E68" s="63"/>
      <c r="F68" s="63"/>
      <c r="G68" s="84">
        <f>G12</f>
        <v>7500000</v>
      </c>
    </row>
    <row r="69" spans="1:7" ht="14.75" x14ac:dyDescent="0.75">
      <c r="A69" s="75"/>
      <c r="B69" s="87" t="s">
        <v>43</v>
      </c>
      <c r="C69" s="88"/>
      <c r="D69" s="88"/>
      <c r="E69" s="88"/>
      <c r="F69" s="88"/>
      <c r="G69" s="89">
        <f>G68-G67</f>
        <v>4693373.0999999996</v>
      </c>
    </row>
    <row r="70" spans="1:7" ht="14.75" x14ac:dyDescent="0.75">
      <c r="A70" s="75"/>
      <c r="B70" s="76" t="s">
        <v>44</v>
      </c>
      <c r="C70" s="77"/>
      <c r="D70" s="77"/>
      <c r="E70" s="77"/>
      <c r="F70" s="77"/>
      <c r="G70" s="72"/>
    </row>
    <row r="71" spans="1:7" ht="15.5" thickBot="1" x14ac:dyDescent="0.9">
      <c r="A71" s="75"/>
      <c r="B71" s="90"/>
      <c r="C71" s="77"/>
      <c r="D71" s="77"/>
      <c r="E71" s="77"/>
      <c r="F71" s="77"/>
      <c r="G71" s="72"/>
    </row>
    <row r="72" spans="1:7" ht="14.75" x14ac:dyDescent="0.75">
      <c r="A72" s="75"/>
      <c r="B72" s="102" t="s">
        <v>45</v>
      </c>
      <c r="C72" s="103"/>
      <c r="D72" s="103"/>
      <c r="E72" s="103"/>
      <c r="F72" s="104"/>
      <c r="G72" s="72"/>
    </row>
    <row r="73" spans="1:7" ht="14.75" x14ac:dyDescent="0.75">
      <c r="A73" s="75"/>
      <c r="B73" s="105" t="s">
        <v>46</v>
      </c>
      <c r="C73" s="74"/>
      <c r="D73" s="74"/>
      <c r="E73" s="74"/>
      <c r="F73" s="106"/>
      <c r="G73" s="72"/>
    </row>
    <row r="74" spans="1:7" ht="14.75" x14ac:dyDescent="0.75">
      <c r="A74" s="75"/>
      <c r="B74" s="105" t="s">
        <v>47</v>
      </c>
      <c r="C74" s="74"/>
      <c r="D74" s="74"/>
      <c r="E74" s="74"/>
      <c r="F74" s="106"/>
      <c r="G74" s="72"/>
    </row>
    <row r="75" spans="1:7" ht="14.75" x14ac:dyDescent="0.75">
      <c r="A75" s="75"/>
      <c r="B75" s="105" t="s">
        <v>48</v>
      </c>
      <c r="C75" s="74"/>
      <c r="D75" s="74"/>
      <c r="E75" s="74"/>
      <c r="F75" s="106"/>
      <c r="G75" s="72"/>
    </row>
    <row r="76" spans="1:7" ht="14.75" x14ac:dyDescent="0.75">
      <c r="A76" s="75"/>
      <c r="B76" s="105" t="s">
        <v>49</v>
      </c>
      <c r="C76" s="74"/>
      <c r="D76" s="74"/>
      <c r="E76" s="74"/>
      <c r="F76" s="106"/>
      <c r="G76" s="72"/>
    </row>
    <row r="77" spans="1:7" ht="14.75" x14ac:dyDescent="0.75">
      <c r="A77" s="75"/>
      <c r="B77" s="105" t="s">
        <v>50</v>
      </c>
      <c r="C77" s="74"/>
      <c r="D77" s="74"/>
      <c r="E77" s="74"/>
      <c r="F77" s="106"/>
      <c r="G77" s="72"/>
    </row>
    <row r="78" spans="1:7" ht="15.5" thickBot="1" x14ac:dyDescent="0.9">
      <c r="A78" s="75"/>
      <c r="B78" s="107" t="s">
        <v>51</v>
      </c>
      <c r="C78" s="108"/>
      <c r="D78" s="108"/>
      <c r="E78" s="108"/>
      <c r="F78" s="109"/>
      <c r="G78" s="72"/>
    </row>
    <row r="79" spans="1:7" ht="14.75" x14ac:dyDescent="0.75">
      <c r="A79" s="75"/>
      <c r="B79" s="100"/>
      <c r="C79" s="74"/>
      <c r="D79" s="74"/>
      <c r="E79" s="74"/>
      <c r="F79" s="74"/>
      <c r="G79" s="72"/>
    </row>
    <row r="80" spans="1:7" ht="15.5" thickBot="1" x14ac:dyDescent="0.9">
      <c r="A80" s="75"/>
      <c r="B80" s="150" t="s">
        <v>52</v>
      </c>
      <c r="C80" s="151"/>
      <c r="D80" s="99"/>
      <c r="E80" s="65"/>
      <c r="F80" s="65"/>
      <c r="G80" s="72"/>
    </row>
    <row r="81" spans="1:7" ht="14.75" x14ac:dyDescent="0.75">
      <c r="A81" s="75"/>
      <c r="B81" s="92" t="s">
        <v>37</v>
      </c>
      <c r="C81" s="66" t="s">
        <v>109</v>
      </c>
      <c r="D81" s="93" t="s">
        <v>53</v>
      </c>
      <c r="E81" s="65"/>
      <c r="F81" s="65"/>
      <c r="G81" s="72"/>
    </row>
    <row r="82" spans="1:7" ht="14.75" x14ac:dyDescent="0.75">
      <c r="A82" s="75"/>
      <c r="B82" s="94" t="s">
        <v>54</v>
      </c>
      <c r="C82" s="67">
        <f>G26</f>
        <v>1320000</v>
      </c>
      <c r="D82" s="95">
        <f>(C82/C88)</f>
        <v>0.47031545233176525</v>
      </c>
      <c r="E82" s="65"/>
      <c r="F82" s="65"/>
      <c r="G82" s="72"/>
    </row>
    <row r="83" spans="1:7" ht="14.75" x14ac:dyDescent="0.75">
      <c r="A83" s="75"/>
      <c r="B83" s="94" t="s">
        <v>55</v>
      </c>
      <c r="C83" s="68">
        <f>G31</f>
        <v>0</v>
      </c>
      <c r="D83" s="95">
        <v>0</v>
      </c>
      <c r="E83" s="65"/>
      <c r="F83" s="65"/>
      <c r="G83" s="72"/>
    </row>
    <row r="84" spans="1:7" ht="14.75" x14ac:dyDescent="0.75">
      <c r="A84" s="75"/>
      <c r="B84" s="94" t="s">
        <v>56</v>
      </c>
      <c r="C84" s="67">
        <f>G40</f>
        <v>240000</v>
      </c>
      <c r="D84" s="95">
        <f>(C84/C88)</f>
        <v>8.5511900423957315E-2</v>
      </c>
      <c r="E84" s="65"/>
      <c r="F84" s="65"/>
      <c r="G84" s="72"/>
    </row>
    <row r="85" spans="1:7" ht="14.75" x14ac:dyDescent="0.75">
      <c r="A85" s="75"/>
      <c r="B85" s="94" t="s">
        <v>29</v>
      </c>
      <c r="C85" s="67">
        <f>G58</f>
        <v>1112978</v>
      </c>
      <c r="D85" s="95">
        <f>(C85/C88)</f>
        <v>0.39655359962522985</v>
      </c>
      <c r="E85" s="65"/>
      <c r="F85" s="65"/>
      <c r="G85" s="72"/>
    </row>
    <row r="86" spans="1:7" ht="14.75" x14ac:dyDescent="0.75">
      <c r="A86" s="75"/>
      <c r="B86" s="94" t="s">
        <v>57</v>
      </c>
      <c r="C86" s="69">
        <f>G63</f>
        <v>0</v>
      </c>
      <c r="D86" s="95">
        <f>(C86/C88)</f>
        <v>0</v>
      </c>
      <c r="E86" s="71"/>
      <c r="F86" s="71"/>
      <c r="G86" s="72"/>
    </row>
    <row r="87" spans="1:7" ht="14.75" x14ac:dyDescent="0.75">
      <c r="A87" s="75"/>
      <c r="B87" s="94" t="s">
        <v>58</v>
      </c>
      <c r="C87" s="69">
        <f>G66</f>
        <v>133648.9</v>
      </c>
      <c r="D87" s="95">
        <f>(C87/C88)</f>
        <v>4.7619047619047616E-2</v>
      </c>
      <c r="E87" s="71"/>
      <c r="F87" s="71"/>
      <c r="G87" s="72"/>
    </row>
    <row r="88" spans="1:7" ht="15.5" thickBot="1" x14ac:dyDescent="0.9">
      <c r="A88" s="75"/>
      <c r="B88" s="96" t="s">
        <v>59</v>
      </c>
      <c r="C88" s="97">
        <f>SUM(C82:C87)</f>
        <v>2806626.9</v>
      </c>
      <c r="D88" s="98">
        <f>SUM(D82:D87)</f>
        <v>1</v>
      </c>
      <c r="E88" s="71"/>
      <c r="F88" s="71"/>
      <c r="G88" s="72"/>
    </row>
    <row r="89" spans="1:7" ht="14.75" x14ac:dyDescent="0.75">
      <c r="A89" s="75"/>
      <c r="B89" s="90"/>
      <c r="C89" s="77"/>
      <c r="D89" s="77"/>
      <c r="E89" s="77"/>
      <c r="F89" s="77"/>
      <c r="G89" s="72"/>
    </row>
    <row r="90" spans="1:7" ht="14.75" x14ac:dyDescent="0.75">
      <c r="A90" s="75"/>
      <c r="B90" s="91"/>
      <c r="C90" s="77"/>
      <c r="D90" s="77"/>
      <c r="E90" s="77"/>
      <c r="F90" s="77"/>
      <c r="G90" s="72"/>
    </row>
    <row r="91" spans="1:7" ht="15.5" thickBot="1" x14ac:dyDescent="0.9">
      <c r="A91" s="64"/>
      <c r="B91" s="111"/>
      <c r="C91" s="112" t="s">
        <v>102</v>
      </c>
      <c r="D91" s="113"/>
      <c r="E91" s="114"/>
      <c r="F91" s="70"/>
      <c r="G91" s="72"/>
    </row>
    <row r="92" spans="1:7" ht="14.75" x14ac:dyDescent="0.75">
      <c r="A92" s="75"/>
      <c r="B92" s="115" t="s">
        <v>98</v>
      </c>
      <c r="C92" s="145">
        <v>25000</v>
      </c>
      <c r="D92" s="145">
        <v>30000</v>
      </c>
      <c r="E92" s="146">
        <v>35000</v>
      </c>
      <c r="F92" s="110"/>
      <c r="G92" s="73"/>
    </row>
    <row r="93" spans="1:7" ht="15.5" thickBot="1" x14ac:dyDescent="0.9">
      <c r="A93" s="75"/>
      <c r="B93" s="96" t="s">
        <v>101</v>
      </c>
      <c r="C93" s="97">
        <f>(G67/C92)</f>
        <v>112.26507599999999</v>
      </c>
      <c r="D93" s="97">
        <f>(G67/D92)</f>
        <v>93.554230000000004</v>
      </c>
      <c r="E93" s="116">
        <f>(G67/E92)</f>
        <v>80.189340000000001</v>
      </c>
      <c r="F93" s="110"/>
      <c r="G93" s="73"/>
    </row>
    <row r="94" spans="1:7" ht="14.75" x14ac:dyDescent="0.75">
      <c r="A94" s="75"/>
      <c r="B94" s="101" t="s">
        <v>60</v>
      </c>
      <c r="C94" s="74"/>
      <c r="D94" s="74"/>
      <c r="E94" s="74"/>
      <c r="F94" s="74"/>
      <c r="G94" s="74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Maiz Choclero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2021-04-12T19:03:20Z</dcterms:modified>
</cp:coreProperties>
</file>