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MIEL" sheetId="1" r:id="rId1"/>
  </sheets>
  <definedNames/>
  <calcPr fullCalcOnLoad="1"/>
</workbook>
</file>

<file path=xl/sharedStrings.xml><?xml version="1.0" encoding="utf-8"?>
<sst xmlns="http://schemas.openxmlformats.org/spreadsheetml/2006/main" count="127" uniqueCount="96">
  <si>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</si>
  <si>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</si>
  <si>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</si>
  <si>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</si>
  <si>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</si>
  <si>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</si>
  <si>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</si>
  <si>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</si>
  <si>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</si>
  <si>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</si>
  <si>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</si>
  <si>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</si>
  <si>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</si>
  <si>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</si>
  <si>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</si>
  <si>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</si>
  <si>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</si>
  <si>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</si>
  <si>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</si>
  <si>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</si>
  <si>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</si>
  <si>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</si>
  <si>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</si>
  <si>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</si>
  <si>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</si>
  <si>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</si>
  <si>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</si>
  <si>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</si>
  <si>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</si>
  <si>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</si>
  <si>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</si>
  <si>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</si>
  <si>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</si>
  <si>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</si>
  <si>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</si>
  <si>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</si>
  <si>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</si>
  <si>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</si>
  <si>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</si>
  <si>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 val="single"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</si>
  <si>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 val="single"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</si>
  <si>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</si>
  <si>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</si>
  <si>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</si>
  <si>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</si>
  <si>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</si>
  <si>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</si>
  <si>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</si>
  <si>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</si>
  <si>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</si>
  <si>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</si>
  <si>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</si>
  <si>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</si>
  <si>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</si>
  <si>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</si>
  <si>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(*): Este valor representa el valor mìnimo de venta del producto</t>
  </si>
  <si>
    <t>MIEL</t>
  </si>
  <si>
    <t>MULTIFLORA</t>
  </si>
  <si>
    <t>TIPO</t>
  </si>
  <si>
    <t>DE LOS RIOS</t>
  </si>
  <si>
    <t>LANCO</t>
  </si>
  <si>
    <t>RENDIMIENTO (kg/COLMENA)</t>
  </si>
  <si>
    <t>Dic-Mar</t>
  </si>
  <si>
    <t>PRECIO ESPERADO ($/KG)</t>
  </si>
  <si>
    <t>MERCADO LOCAL</t>
  </si>
  <si>
    <t>Preparación colmena</t>
  </si>
  <si>
    <t>Jun-Ago</t>
  </si>
  <si>
    <t>Aplicación programa alimentación</t>
  </si>
  <si>
    <t>julio</t>
  </si>
  <si>
    <t>Aplicación programa sanitario</t>
  </si>
  <si>
    <t>Noviembre</t>
  </si>
  <si>
    <t>ALIMENTOS</t>
  </si>
  <si>
    <t>Energéticos (azucar granulada-fructosa)</t>
  </si>
  <si>
    <t>Abr-Sep</t>
  </si>
  <si>
    <t>Proteico - Aminoácidos (polen, prolotorL, levadura de cerveza y otros</t>
  </si>
  <si>
    <t>ACARICIDAS</t>
  </si>
  <si>
    <t>Bayvarol, verostop, otro</t>
  </si>
  <si>
    <t xml:space="preserve">Unidad </t>
  </si>
  <si>
    <t>Primavera-otoño</t>
  </si>
  <si>
    <t>INSECTICIDA</t>
  </si>
  <si>
    <t>Bacillus thuringiensis</t>
  </si>
  <si>
    <t>Lt</t>
  </si>
  <si>
    <t>Primavera</t>
  </si>
  <si>
    <t>COSTO TOTAL/colmena</t>
  </si>
  <si>
    <t>Rendimiento (kg/colmena)</t>
  </si>
  <si>
    <t>Costo unitario ($/colmena) (*)</t>
  </si>
  <si>
    <t>Manejo de colmena</t>
  </si>
  <si>
    <t>Centrifugado</t>
  </si>
  <si>
    <t>Dic-Marzo</t>
  </si>
  <si>
    <t>envases de miel</t>
  </si>
  <si>
    <t>unidad</t>
  </si>
  <si>
    <t>HELADAS, LLUVIAS, SEQUIA</t>
  </si>
  <si>
    <t>Abr-Marzo</t>
  </si>
  <si>
    <t>$/colmena</t>
  </si>
  <si>
    <t>febrero de 2021</t>
  </si>
  <si>
    <t>COSTOS DIRECTOS DE PRODUCCIÓN POR COLMENA (INCLUYE IVA)</t>
  </si>
</sst>
</file>

<file path=xl/styles.xml><?xml version="1.0" encoding="utf-8"?>
<styleSheet xmlns="http://schemas.openxmlformats.org/spreadsheetml/2006/main">
  <numFmts count="3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 &quot;* #,##0.00&quot; &quot;;&quot;-&quot;* #,##0.00&quot; &quot;;&quot; &quot;* &quot;-&quot;??&quot; &quot;"/>
    <numFmt numFmtId="179" formatCode="#,##0.0"/>
    <numFmt numFmtId="180" formatCode="&quot; &quot;* #,##0&quot;   &quot;;&quot;-&quot;* #,##0&quot;   &quot;;&quot; &quot;* &quot;-&quot;??&quot;   &quot;"/>
    <numFmt numFmtId="181" formatCode="&quot; &quot;* #,##0&quot; &quot;;&quot; &quot;* &quot;-&quot;#,##0&quot; &quot;;&quot; &quot;* &quot;- &quot;"/>
    <numFmt numFmtId="182" formatCode="_-* #,##0_-;\-* #,##0_-;_-* &quot;-&quot;??_-;_-@_-"/>
    <numFmt numFmtId="183" formatCode="[$-340A]dddd\,\ dd&quot; de &quot;mmmm&quot; de &quot;yyyy"/>
    <numFmt numFmtId="184" formatCode="dd/mm/yy;@"/>
    <numFmt numFmtId="185" formatCode="&quot; &quot;* #,##0.0&quot; &quot;;&quot;-&quot;* #,##0.0&quot; &quot;;&quot; &quot;* &quot;-&quot;??&quot; &quot;"/>
    <numFmt numFmtId="186" formatCode="&quot; &quot;* #,##0&quot; &quot;;&quot;-&quot;* #,##0&quot; &quot;;&quot; &quot;* &quot;-&quot;??&quot; &quot;"/>
  </numFmts>
  <fonts count="53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9"/>
      <name val="Helvetica Neue"/>
      <family val="2"/>
    </font>
    <font>
      <sz val="11"/>
      <color indexed="5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2"/>
      <name val="Helvetica Neue"/>
      <family val="2"/>
    </font>
    <font>
      <b/>
      <sz val="15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53"/>
      <name val="Helvetica Neue"/>
      <family val="2"/>
    </font>
    <font>
      <i/>
      <sz val="11"/>
      <color indexed="11"/>
      <name val="Helvetica Neue"/>
      <family val="2"/>
    </font>
    <font>
      <sz val="18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1"/>
      <name val="Helvetica Neue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10"/>
      </left>
      <right style="thin">
        <color indexed="10"/>
      </right>
      <top style="thin">
        <color indexed="11"/>
      </top>
      <bottom/>
    </border>
    <border>
      <left style="thin"/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/>
      <top style="thin"/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/>
      <top style="thin">
        <color indexed="11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56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49" fontId="2" fillId="34" borderId="13" xfId="0" applyNumberFormat="1" applyFont="1" applyFill="1" applyBorder="1" applyAlignment="1">
      <alignment vertical="center" wrapText="1"/>
    </xf>
    <xf numFmtId="49" fontId="3" fillId="33" borderId="14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/>
    </xf>
    <xf numFmtId="49" fontId="5" fillId="33" borderId="14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right" wrapText="1"/>
    </xf>
    <xf numFmtId="49" fontId="5" fillId="33" borderId="14" xfId="0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3" fontId="5" fillId="33" borderId="14" xfId="0" applyNumberFormat="1" applyFont="1" applyFill="1" applyBorder="1" applyAlignment="1">
      <alignment horizontal="right" wrapText="1"/>
    </xf>
    <xf numFmtId="0" fontId="3" fillId="33" borderId="16" xfId="0" applyFont="1" applyFill="1" applyBorder="1" applyAlignment="1">
      <alignment wrapText="1"/>
    </xf>
    <xf numFmtId="14" fontId="3" fillId="33" borderId="17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7" xfId="0" applyFont="1" applyFill="1" applyBorder="1" applyAlignment="1">
      <alignment horizontal="justify" wrapText="1"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 horizontal="left"/>
    </xf>
    <xf numFmtId="0" fontId="3" fillId="33" borderId="19" xfId="0" applyFont="1" applyFill="1" applyBorder="1" applyAlignment="1">
      <alignment/>
    </xf>
    <xf numFmtId="49" fontId="2" fillId="35" borderId="20" xfId="0" applyNumberFormat="1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49" fontId="2" fillId="34" borderId="14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wrapText="1"/>
    </xf>
    <xf numFmtId="0" fontId="5" fillId="33" borderId="14" xfId="0" applyNumberFormat="1" applyFont="1" applyFill="1" applyBorder="1" applyAlignment="1">
      <alignment wrapText="1"/>
    </xf>
    <xf numFmtId="49" fontId="8" fillId="34" borderId="14" xfId="0" applyNumberFormat="1" applyFont="1" applyFill="1" applyBorder="1" applyAlignment="1">
      <alignment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vertical="center"/>
    </xf>
    <xf numFmtId="3" fontId="8" fillId="34" borderId="14" xfId="0" applyNumberFormat="1" applyFont="1" applyFill="1" applyBorder="1" applyAlignment="1">
      <alignment vertical="center"/>
    </xf>
    <xf numFmtId="3" fontId="3" fillId="33" borderId="19" xfId="0" applyNumberFormat="1" applyFont="1" applyFill="1" applyBorder="1" applyAlignment="1">
      <alignment/>
    </xf>
    <xf numFmtId="49" fontId="2" fillId="35" borderId="22" xfId="0" applyNumberFormat="1" applyFont="1" applyFill="1" applyBorder="1" applyAlignment="1">
      <alignment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49" fontId="2" fillId="34" borderId="22" xfId="0" applyNumberFormat="1" applyFont="1" applyFill="1" applyBorder="1" applyAlignment="1">
      <alignment horizontal="center" vertical="center"/>
    </xf>
    <xf numFmtId="49" fontId="2" fillId="34" borderId="22" xfId="0" applyNumberFormat="1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vertical="center"/>
    </xf>
    <xf numFmtId="0" fontId="3" fillId="33" borderId="22" xfId="0" applyFont="1" applyFill="1" applyBorder="1" applyAlignment="1">
      <alignment horizontal="center" vertical="center"/>
    </xf>
    <xf numFmtId="49" fontId="4" fillId="34" borderId="22" xfId="0" applyNumberFormat="1" applyFont="1" applyFill="1" applyBorder="1" applyAlignment="1">
      <alignment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vertical="center"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3" fontId="3" fillId="33" borderId="25" xfId="0" applyNumberFormat="1" applyFont="1" applyFill="1" applyBorder="1" applyAlignment="1">
      <alignment/>
    </xf>
    <xf numFmtId="49" fontId="2" fillId="34" borderId="20" xfId="0" applyNumberFormat="1" applyFont="1" applyFill="1" applyBorder="1" applyAlignment="1">
      <alignment horizontal="center" vertical="center"/>
    </xf>
    <xf numFmtId="49" fontId="2" fillId="34" borderId="20" xfId="0" applyNumberFormat="1" applyFont="1" applyFill="1" applyBorder="1" applyAlignment="1">
      <alignment horizontal="center" vertical="center" wrapText="1"/>
    </xf>
    <xf numFmtId="49" fontId="8" fillId="34" borderId="22" xfId="0" applyNumberFormat="1" applyFont="1" applyFill="1" applyBorder="1" applyAlignment="1">
      <alignment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vertical="center"/>
    </xf>
    <xf numFmtId="3" fontId="8" fillId="34" borderId="22" xfId="0" applyNumberFormat="1" applyFont="1" applyFill="1" applyBorder="1" applyAlignment="1">
      <alignment vertical="center"/>
    </xf>
    <xf numFmtId="49" fontId="9" fillId="33" borderId="14" xfId="0" applyNumberFormat="1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49" fontId="5" fillId="33" borderId="14" xfId="0" applyNumberFormat="1" applyFont="1" applyFill="1" applyBorder="1" applyAlignment="1">
      <alignment horizontal="center"/>
    </xf>
    <xf numFmtId="3" fontId="5" fillId="33" borderId="14" xfId="0" applyNumberFormat="1" applyFont="1" applyFill="1" applyBorder="1" applyAlignment="1">
      <alignment/>
    </xf>
    <xf numFmtId="49" fontId="9" fillId="33" borderId="14" xfId="0" applyNumberFormat="1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49" fontId="10" fillId="34" borderId="22" xfId="0" applyNumberFormat="1" applyFont="1" applyFill="1" applyBorder="1" applyAlignment="1">
      <alignment vertical="center"/>
    </xf>
    <xf numFmtId="0" fontId="10" fillId="34" borderId="22" xfId="0" applyFont="1" applyFill="1" applyBorder="1" applyAlignment="1">
      <alignment horizontal="center" vertical="center"/>
    </xf>
    <xf numFmtId="3" fontId="10" fillId="34" borderId="22" xfId="0" applyNumberFormat="1" applyFont="1" applyFill="1" applyBorder="1" applyAlignment="1">
      <alignment vertical="center"/>
    </xf>
    <xf numFmtId="0" fontId="3" fillId="33" borderId="25" xfId="0" applyFont="1" applyFill="1" applyBorder="1" applyAlignment="1">
      <alignment horizontal="center"/>
    </xf>
    <xf numFmtId="49" fontId="10" fillId="34" borderId="26" xfId="0" applyNumberFormat="1" applyFont="1" applyFill="1" applyBorder="1" applyAlignment="1">
      <alignment vertical="center"/>
    </xf>
    <xf numFmtId="0" fontId="10" fillId="34" borderId="26" xfId="0" applyFont="1" applyFill="1" applyBorder="1" applyAlignment="1">
      <alignment horizontal="center" vertical="center"/>
    </xf>
    <xf numFmtId="3" fontId="10" fillId="34" borderId="26" xfId="0" applyNumberFormat="1" applyFont="1" applyFill="1" applyBorder="1" applyAlignment="1">
      <alignment vertical="center"/>
    </xf>
    <xf numFmtId="0" fontId="2" fillId="35" borderId="22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16" fillId="36" borderId="0" xfId="0" applyFont="1" applyFill="1" applyBorder="1" applyAlignment="1">
      <alignment/>
    </xf>
    <xf numFmtId="49" fontId="14" fillId="37" borderId="27" xfId="0" applyNumberFormat="1" applyFont="1" applyFill="1" applyBorder="1" applyAlignment="1">
      <alignment vertical="center"/>
    </xf>
    <xf numFmtId="3" fontId="14" fillId="33" borderId="14" xfId="0" applyNumberFormat="1" applyFont="1" applyFill="1" applyBorder="1" applyAlignment="1">
      <alignment vertical="center"/>
    </xf>
    <xf numFmtId="181" fontId="14" fillId="33" borderId="14" xfId="0" applyNumberFormat="1" applyFont="1" applyFill="1" applyBorder="1" applyAlignment="1">
      <alignment vertical="center"/>
    </xf>
    <xf numFmtId="0" fontId="11" fillId="36" borderId="28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180" fontId="2" fillId="33" borderId="0" xfId="0" applyNumberFormat="1" applyFont="1" applyFill="1" applyBorder="1" applyAlignment="1">
      <alignment vertical="center"/>
    </xf>
    <xf numFmtId="180" fontId="18" fillId="33" borderId="0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3" fillId="33" borderId="29" xfId="0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49" fontId="2" fillId="35" borderId="30" xfId="0" applyNumberFormat="1" applyFont="1" applyFill="1" applyBorder="1" applyAlignment="1">
      <alignment vertical="center"/>
    </xf>
    <xf numFmtId="0" fontId="2" fillId="35" borderId="31" xfId="0" applyFont="1" applyFill="1" applyBorder="1" applyAlignment="1">
      <alignment vertical="center"/>
    </xf>
    <xf numFmtId="180" fontId="2" fillId="35" borderId="32" xfId="0" applyNumberFormat="1" applyFont="1" applyFill="1" applyBorder="1" applyAlignment="1">
      <alignment vertical="center"/>
    </xf>
    <xf numFmtId="49" fontId="2" fillId="34" borderId="33" xfId="0" applyNumberFormat="1" applyFont="1" applyFill="1" applyBorder="1" applyAlignment="1">
      <alignment vertical="center"/>
    </xf>
    <xf numFmtId="180" fontId="2" fillId="34" borderId="34" xfId="0" applyNumberFormat="1" applyFont="1" applyFill="1" applyBorder="1" applyAlignment="1">
      <alignment vertical="center"/>
    </xf>
    <xf numFmtId="49" fontId="2" fillId="35" borderId="33" xfId="0" applyNumberFormat="1" applyFont="1" applyFill="1" applyBorder="1" applyAlignment="1">
      <alignment vertical="center"/>
    </xf>
    <xf numFmtId="180" fontId="2" fillId="35" borderId="34" xfId="0" applyNumberFormat="1" applyFont="1" applyFill="1" applyBorder="1" applyAlignment="1">
      <alignment vertical="center"/>
    </xf>
    <xf numFmtId="49" fontId="2" fillId="35" borderId="35" xfId="0" applyNumberFormat="1" applyFont="1" applyFill="1" applyBorder="1" applyAlignment="1">
      <alignment vertical="center"/>
    </xf>
    <xf numFmtId="0" fontId="11" fillId="35" borderId="36" xfId="0" applyFont="1" applyFill="1" applyBorder="1" applyAlignment="1">
      <alignment vertical="center"/>
    </xf>
    <xf numFmtId="180" fontId="2" fillId="38" borderId="37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49" fontId="14" fillId="37" borderId="38" xfId="0" applyNumberFormat="1" applyFont="1" applyFill="1" applyBorder="1" applyAlignment="1">
      <alignment vertical="center"/>
    </xf>
    <xf numFmtId="49" fontId="16" fillId="37" borderId="39" xfId="0" applyNumberFormat="1" applyFont="1" applyFill="1" applyBorder="1" applyAlignment="1">
      <alignment/>
    </xf>
    <xf numFmtId="49" fontId="14" fillId="33" borderId="40" xfId="0" applyNumberFormat="1" applyFont="1" applyFill="1" applyBorder="1" applyAlignment="1">
      <alignment vertical="center"/>
    </xf>
    <xf numFmtId="9" fontId="16" fillId="33" borderId="41" xfId="0" applyNumberFormat="1" applyFont="1" applyFill="1" applyBorder="1" applyAlignment="1">
      <alignment/>
    </xf>
    <xf numFmtId="49" fontId="14" fillId="37" borderId="42" xfId="0" applyNumberFormat="1" applyFont="1" applyFill="1" applyBorder="1" applyAlignment="1">
      <alignment vertical="center"/>
    </xf>
    <xf numFmtId="181" fontId="14" fillId="37" borderId="43" xfId="0" applyNumberFormat="1" applyFont="1" applyFill="1" applyBorder="1" applyAlignment="1">
      <alignment vertical="center"/>
    </xf>
    <xf numFmtId="9" fontId="14" fillId="37" borderId="44" xfId="0" applyNumberFormat="1" applyFont="1" applyFill="1" applyBorder="1" applyAlignment="1">
      <alignment vertical="center"/>
    </xf>
    <xf numFmtId="0" fontId="16" fillId="39" borderId="45" xfId="0" applyFont="1" applyFill="1" applyBorder="1" applyAlignment="1">
      <alignment/>
    </xf>
    <xf numFmtId="0" fontId="16" fillId="33" borderId="0" xfId="0" applyFont="1" applyFill="1" applyBorder="1" applyAlignment="1">
      <alignment vertical="center"/>
    </xf>
    <xf numFmtId="49" fontId="16" fillId="33" borderId="0" xfId="0" applyNumberFormat="1" applyFont="1" applyFill="1" applyBorder="1" applyAlignment="1">
      <alignment vertical="center"/>
    </xf>
    <xf numFmtId="49" fontId="14" fillId="33" borderId="46" xfId="0" applyNumberFormat="1" applyFont="1" applyFill="1" applyBorder="1" applyAlignment="1">
      <alignment vertical="center"/>
    </xf>
    <xf numFmtId="0" fontId="16" fillId="33" borderId="47" xfId="0" applyFont="1" applyFill="1" applyBorder="1" applyAlignment="1">
      <alignment/>
    </xf>
    <xf numFmtId="0" fontId="16" fillId="33" borderId="48" xfId="0" applyFont="1" applyFill="1" applyBorder="1" applyAlignment="1">
      <alignment/>
    </xf>
    <xf numFmtId="49" fontId="16" fillId="33" borderId="49" xfId="0" applyNumberFormat="1" applyFont="1" applyFill="1" applyBorder="1" applyAlignment="1">
      <alignment vertical="center"/>
    </xf>
    <xf numFmtId="0" fontId="16" fillId="33" borderId="50" xfId="0" applyFont="1" applyFill="1" applyBorder="1" applyAlignment="1">
      <alignment/>
    </xf>
    <xf numFmtId="49" fontId="16" fillId="33" borderId="51" xfId="0" applyNumberFormat="1" applyFont="1" applyFill="1" applyBorder="1" applyAlignment="1">
      <alignment vertical="center"/>
    </xf>
    <xf numFmtId="0" fontId="16" fillId="33" borderId="52" xfId="0" applyFont="1" applyFill="1" applyBorder="1" applyAlignment="1">
      <alignment/>
    </xf>
    <xf numFmtId="0" fontId="16" fillId="33" borderId="53" xfId="0" applyFont="1" applyFill="1" applyBorder="1" applyAlignment="1">
      <alignment/>
    </xf>
    <xf numFmtId="0" fontId="14" fillId="36" borderId="0" xfId="0" applyFont="1" applyFill="1" applyBorder="1" applyAlignment="1">
      <alignment vertical="center"/>
    </xf>
    <xf numFmtId="0" fontId="11" fillId="39" borderId="28" xfId="0" applyFont="1" applyFill="1" applyBorder="1" applyAlignment="1">
      <alignment vertical="center"/>
    </xf>
    <xf numFmtId="49" fontId="19" fillId="39" borderId="0" xfId="0" applyNumberFormat="1" applyFont="1" applyFill="1" applyBorder="1" applyAlignment="1">
      <alignment vertical="center"/>
    </xf>
    <xf numFmtId="0" fontId="11" fillId="39" borderId="0" xfId="0" applyFont="1" applyFill="1" applyBorder="1" applyAlignment="1">
      <alignment vertical="center"/>
    </xf>
    <xf numFmtId="0" fontId="11" fillId="39" borderId="54" xfId="0" applyFont="1" applyFill="1" applyBorder="1" applyAlignment="1">
      <alignment vertical="center"/>
    </xf>
    <xf numFmtId="49" fontId="14" fillId="37" borderId="55" xfId="0" applyNumberFormat="1" applyFont="1" applyFill="1" applyBorder="1" applyAlignment="1">
      <alignment vertical="center"/>
    </xf>
    <xf numFmtId="0" fontId="14" fillId="37" borderId="56" xfId="0" applyNumberFormat="1" applyFont="1" applyFill="1" applyBorder="1" applyAlignment="1">
      <alignment vertical="center"/>
    </xf>
    <xf numFmtId="0" fontId="14" fillId="37" borderId="57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16" fillId="0" borderId="58" xfId="0" applyFont="1" applyBorder="1" applyAlignment="1">
      <alignment vertical="center"/>
    </xf>
    <xf numFmtId="0" fontId="16" fillId="0" borderId="58" xfId="0" applyFont="1" applyBorder="1" applyAlignment="1">
      <alignment horizontal="center" vertical="center"/>
    </xf>
    <xf numFmtId="182" fontId="16" fillId="0" borderId="58" xfId="47" applyNumberFormat="1" applyFont="1" applyBorder="1" applyAlignment="1">
      <alignment vertical="center"/>
    </xf>
    <xf numFmtId="3" fontId="3" fillId="33" borderId="22" xfId="0" applyNumberFormat="1" applyFont="1" applyFill="1" applyBorder="1" applyAlignment="1">
      <alignment vertical="center"/>
    </xf>
    <xf numFmtId="3" fontId="4" fillId="34" borderId="22" xfId="0" applyNumberFormat="1" applyFont="1" applyFill="1" applyBorder="1" applyAlignment="1">
      <alignment vertical="center"/>
    </xf>
    <xf numFmtId="0" fontId="16" fillId="40" borderId="58" xfId="0" applyFont="1" applyFill="1" applyBorder="1" applyAlignment="1">
      <alignment vertical="center"/>
    </xf>
    <xf numFmtId="49" fontId="5" fillId="40" borderId="14" xfId="0" applyNumberFormat="1" applyFont="1" applyFill="1" applyBorder="1" applyAlignment="1">
      <alignment wrapText="1"/>
    </xf>
    <xf numFmtId="184" fontId="5" fillId="33" borderId="14" xfId="0" applyNumberFormat="1" applyFont="1" applyFill="1" applyBorder="1" applyAlignment="1">
      <alignment horizontal="right"/>
    </xf>
    <xf numFmtId="0" fontId="16" fillId="0" borderId="58" xfId="0" applyFont="1" applyBorder="1" applyAlignment="1">
      <alignment horizontal="right" vertical="center"/>
    </xf>
    <xf numFmtId="182" fontId="16" fillId="0" borderId="58" xfId="47" applyNumberFormat="1" applyFont="1" applyBorder="1" applyAlignment="1">
      <alignment horizontal="right" vertical="center"/>
    </xf>
    <xf numFmtId="0" fontId="5" fillId="33" borderId="14" xfId="0" applyNumberFormat="1" applyFont="1" applyFill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0" fontId="5" fillId="33" borderId="14" xfId="0" applyFont="1" applyFill="1" applyBorder="1" applyAlignment="1">
      <alignment horizontal="right"/>
    </xf>
    <xf numFmtId="0" fontId="10" fillId="34" borderId="22" xfId="0" applyFont="1" applyFill="1" applyBorder="1" applyAlignment="1">
      <alignment horizontal="right" vertical="center"/>
    </xf>
    <xf numFmtId="179" fontId="5" fillId="33" borderId="14" xfId="0" applyNumberFormat="1" applyFont="1" applyFill="1" applyBorder="1" applyAlignment="1">
      <alignment horizontal="right"/>
    </xf>
    <xf numFmtId="0" fontId="10" fillId="34" borderId="26" xfId="0" applyFont="1" applyFill="1" applyBorder="1" applyAlignment="1">
      <alignment horizontal="right" vertical="center"/>
    </xf>
    <xf numFmtId="0" fontId="0" fillId="33" borderId="59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60" xfId="0" applyFont="1" applyFill="1" applyBorder="1" applyAlignment="1">
      <alignment/>
    </xf>
    <xf numFmtId="0" fontId="0" fillId="33" borderId="61" xfId="0" applyFont="1" applyFill="1" applyBorder="1" applyAlignment="1">
      <alignment/>
    </xf>
    <xf numFmtId="0" fontId="0" fillId="33" borderId="62" xfId="0" applyFont="1" applyFill="1" applyBorder="1" applyAlignment="1">
      <alignment/>
    </xf>
    <xf numFmtId="0" fontId="0" fillId="33" borderId="54" xfId="0" applyFont="1" applyFill="1" applyBorder="1" applyAlignment="1">
      <alignment/>
    </xf>
    <xf numFmtId="186" fontId="5" fillId="33" borderId="14" xfId="0" applyNumberFormat="1" applyFont="1" applyFill="1" applyBorder="1" applyAlignment="1">
      <alignment/>
    </xf>
    <xf numFmtId="49" fontId="19" fillId="39" borderId="63" xfId="0" applyNumberFormat="1" applyFont="1" applyFill="1" applyBorder="1" applyAlignment="1">
      <alignment vertical="center"/>
    </xf>
    <xf numFmtId="0" fontId="14" fillId="39" borderId="64" xfId="0" applyFont="1" applyFill="1" applyBorder="1" applyAlignment="1">
      <alignment vertical="center"/>
    </xf>
    <xf numFmtId="49" fontId="5" fillId="33" borderId="14" xfId="0" applyNumberFormat="1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49" fontId="4" fillId="34" borderId="14" xfId="0" applyNumberFormat="1" applyFont="1" applyFill="1" applyBorder="1" applyAlignment="1">
      <alignment wrapText="1"/>
    </xf>
    <xf numFmtId="0" fontId="4" fillId="41" borderId="14" xfId="0" applyFont="1" applyFill="1" applyBorder="1" applyAlignment="1">
      <alignment wrapText="1"/>
    </xf>
    <xf numFmtId="49" fontId="5" fillId="33" borderId="14" xfId="0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49" fontId="7" fillId="34" borderId="14" xfId="0" applyNumberFormat="1" applyFont="1" applyFill="1" applyBorder="1" applyAlignment="1">
      <alignment horizontal="center" vertical="center"/>
    </xf>
    <xf numFmtId="0" fontId="7" fillId="41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0"/>
          <a:ext cx="5581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e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showGridLines="0" tabSelected="1" zoomScalePageLayoutView="0" workbookViewId="0" topLeftCell="A49">
      <selection activeCell="G44" sqref="G44"/>
    </sheetView>
  </sheetViews>
  <sheetFormatPr defaultColWidth="10.8515625" defaultRowHeight="11.25" customHeight="1"/>
  <cols>
    <col min="1" max="1" width="4.421875" style="1" customWidth="1"/>
    <col min="2" max="2" width="16.7109375" style="1" customWidth="1"/>
    <col min="3" max="3" width="19.421875" style="1" customWidth="1"/>
    <col min="4" max="4" width="9.421875" style="1" customWidth="1"/>
    <col min="5" max="5" width="14.421875" style="1" customWidth="1"/>
    <col min="6" max="6" width="11.00390625" style="1" customWidth="1"/>
    <col min="7" max="7" width="12.421875" style="1" customWidth="1"/>
    <col min="8" max="255" width="10.8515625" style="1" customWidth="1"/>
  </cols>
  <sheetData>
    <row r="1" spans="1:7" ht="15" customHeight="1">
      <c r="A1" s="140"/>
      <c r="B1" s="139"/>
      <c r="C1" s="139"/>
      <c r="D1" s="139"/>
      <c r="E1" s="139"/>
      <c r="F1" s="139"/>
      <c r="G1" s="139"/>
    </row>
    <row r="2" spans="1:7" ht="15" customHeight="1">
      <c r="A2" s="141"/>
      <c r="B2" s="2"/>
      <c r="C2" s="2"/>
      <c r="D2" s="2"/>
      <c r="E2" s="2"/>
      <c r="F2" s="2"/>
      <c r="G2" s="2"/>
    </row>
    <row r="3" spans="1:7" ht="15" customHeight="1">
      <c r="A3" s="141"/>
      <c r="B3" s="2"/>
      <c r="C3" s="2"/>
      <c r="D3" s="2"/>
      <c r="E3" s="2"/>
      <c r="F3" s="2"/>
      <c r="G3" s="2"/>
    </row>
    <row r="4" spans="1:7" ht="15" customHeight="1">
      <c r="A4" s="141"/>
      <c r="B4" s="2"/>
      <c r="C4" s="2"/>
      <c r="D4" s="2"/>
      <c r="E4" s="2"/>
      <c r="F4" s="2"/>
      <c r="G4" s="2"/>
    </row>
    <row r="5" spans="1:7" ht="15" customHeight="1">
      <c r="A5" s="141"/>
      <c r="B5" s="2"/>
      <c r="C5" s="2"/>
      <c r="D5" s="2"/>
      <c r="E5" s="2"/>
      <c r="F5" s="2"/>
      <c r="G5" s="2"/>
    </row>
    <row r="6" spans="1:7" ht="15" customHeight="1">
      <c r="A6" s="141"/>
      <c r="B6" s="2"/>
      <c r="C6" s="2"/>
      <c r="D6" s="2"/>
      <c r="E6" s="2"/>
      <c r="F6" s="2"/>
      <c r="G6" s="2"/>
    </row>
    <row r="7" spans="1:7" ht="15" customHeight="1">
      <c r="A7" s="141"/>
      <c r="B7" s="2"/>
      <c r="C7" s="2"/>
      <c r="D7" s="2"/>
      <c r="E7" s="2"/>
      <c r="F7" s="2"/>
      <c r="G7" s="2"/>
    </row>
    <row r="8" spans="1:7" ht="15" customHeight="1">
      <c r="A8" s="141"/>
      <c r="B8" s="3"/>
      <c r="C8" s="4"/>
      <c r="D8" s="2"/>
      <c r="E8" s="4"/>
      <c r="F8" s="4"/>
      <c r="G8" s="4"/>
    </row>
    <row r="9" spans="1:7" ht="12" customHeight="1">
      <c r="A9" s="142"/>
      <c r="B9" s="5" t="s">
        <v>0</v>
      </c>
      <c r="C9" s="6" t="s">
        <v>56</v>
      </c>
      <c r="D9" s="7"/>
      <c r="E9" s="150" t="s">
        <v>61</v>
      </c>
      <c r="F9" s="151"/>
      <c r="G9" s="8">
        <v>20</v>
      </c>
    </row>
    <row r="10" spans="1:7" ht="38.25" customHeight="1">
      <c r="A10" s="142"/>
      <c r="B10" s="9" t="s">
        <v>58</v>
      </c>
      <c r="C10" s="10" t="s">
        <v>57</v>
      </c>
      <c r="D10" s="11"/>
      <c r="E10" s="148" t="s">
        <v>1</v>
      </c>
      <c r="F10" s="149"/>
      <c r="G10" s="12" t="s">
        <v>62</v>
      </c>
    </row>
    <row r="11" spans="1:7" ht="18" customHeight="1">
      <c r="A11" s="142"/>
      <c r="B11" s="9" t="s">
        <v>2</v>
      </c>
      <c r="C11" s="12" t="s">
        <v>3</v>
      </c>
      <c r="D11" s="11"/>
      <c r="E11" s="148" t="s">
        <v>63</v>
      </c>
      <c r="F11" s="149"/>
      <c r="G11" s="145">
        <v>4000</v>
      </c>
    </row>
    <row r="12" spans="1:7" ht="11.25" customHeight="1">
      <c r="A12" s="142"/>
      <c r="B12" s="9" t="s">
        <v>4</v>
      </c>
      <c r="C12" s="13" t="s">
        <v>59</v>
      </c>
      <c r="D12" s="11"/>
      <c r="E12" s="14" t="s">
        <v>5</v>
      </c>
      <c r="F12" s="15"/>
      <c r="G12" s="16">
        <f>(G9*G11)</f>
        <v>80000</v>
      </c>
    </row>
    <row r="13" spans="1:7" ht="11.25" customHeight="1">
      <c r="A13" s="142"/>
      <c r="B13" s="9" t="s">
        <v>6</v>
      </c>
      <c r="C13" s="12" t="s">
        <v>60</v>
      </c>
      <c r="D13" s="11"/>
      <c r="E13" s="148" t="s">
        <v>7</v>
      </c>
      <c r="F13" s="149"/>
      <c r="G13" s="12" t="s">
        <v>64</v>
      </c>
    </row>
    <row r="14" spans="1:7" ht="13.5" customHeight="1">
      <c r="A14" s="142"/>
      <c r="B14" s="9" t="s">
        <v>8</v>
      </c>
      <c r="C14" s="12" t="s">
        <v>60</v>
      </c>
      <c r="D14" s="11"/>
      <c r="E14" s="148" t="s">
        <v>9</v>
      </c>
      <c r="F14" s="149"/>
      <c r="G14" s="12" t="s">
        <v>62</v>
      </c>
    </row>
    <row r="15" spans="1:7" ht="25.5" customHeight="1">
      <c r="A15" s="142"/>
      <c r="B15" s="9" t="s">
        <v>10</v>
      </c>
      <c r="C15" s="130" t="s">
        <v>94</v>
      </c>
      <c r="D15" s="11"/>
      <c r="E15" s="152" t="s">
        <v>11</v>
      </c>
      <c r="F15" s="153"/>
      <c r="G15" s="13" t="s">
        <v>91</v>
      </c>
    </row>
    <row r="16" spans="1:7" ht="12" customHeight="1">
      <c r="A16" s="141"/>
      <c r="B16" s="17"/>
      <c r="C16" s="18"/>
      <c r="D16" s="19"/>
      <c r="E16" s="20"/>
      <c r="F16" s="20"/>
      <c r="G16" s="21"/>
    </row>
    <row r="17" spans="1:7" ht="12" customHeight="1">
      <c r="A17" s="143"/>
      <c r="B17" s="154" t="s">
        <v>95</v>
      </c>
      <c r="C17" s="155"/>
      <c r="D17" s="155"/>
      <c r="E17" s="155"/>
      <c r="F17" s="155"/>
      <c r="G17" s="155"/>
    </row>
    <row r="18" spans="1:7" ht="12" customHeight="1">
      <c r="A18" s="141"/>
      <c r="B18" s="22"/>
      <c r="C18" s="23"/>
      <c r="D18" s="23"/>
      <c r="E18" s="23"/>
      <c r="F18" s="24"/>
      <c r="G18" s="24"/>
    </row>
    <row r="19" spans="1:7" ht="12" customHeight="1">
      <c r="A19" s="142"/>
      <c r="B19" s="25" t="s">
        <v>12</v>
      </c>
      <c r="C19" s="26"/>
      <c r="D19" s="27"/>
      <c r="E19" s="27"/>
      <c r="F19" s="27"/>
      <c r="G19" s="27"/>
    </row>
    <row r="20" spans="1:7" ht="24" customHeight="1">
      <c r="A20" s="143"/>
      <c r="B20" s="28" t="s">
        <v>13</v>
      </c>
      <c r="C20" s="28" t="s">
        <v>14</v>
      </c>
      <c r="D20" s="28" t="s">
        <v>15</v>
      </c>
      <c r="E20" s="28" t="s">
        <v>16</v>
      </c>
      <c r="F20" s="28" t="s">
        <v>17</v>
      </c>
      <c r="G20" s="28" t="s">
        <v>18</v>
      </c>
    </row>
    <row r="21" spans="1:7" ht="25.5" customHeight="1">
      <c r="A21" s="143"/>
      <c r="B21" s="123" t="s">
        <v>65</v>
      </c>
      <c r="C21" s="124" t="s">
        <v>19</v>
      </c>
      <c r="D21" s="131">
        <v>0.3</v>
      </c>
      <c r="E21" s="131" t="s">
        <v>66</v>
      </c>
      <c r="F21" s="132">
        <v>15000</v>
      </c>
      <c r="G21" s="132">
        <f>+D21*F21</f>
        <v>4500</v>
      </c>
    </row>
    <row r="22" spans="1:7" ht="12.75" customHeight="1">
      <c r="A22" s="143"/>
      <c r="B22" s="123" t="s">
        <v>67</v>
      </c>
      <c r="C22" s="124" t="s">
        <v>19</v>
      </c>
      <c r="D22" s="131">
        <v>0.2</v>
      </c>
      <c r="E22" s="131" t="s">
        <v>68</v>
      </c>
      <c r="F22" s="132">
        <v>15000</v>
      </c>
      <c r="G22" s="132">
        <f>+D22*F22</f>
        <v>3000</v>
      </c>
    </row>
    <row r="23" spans="1:7" ht="12.75" customHeight="1">
      <c r="A23" s="143"/>
      <c r="B23" s="123" t="s">
        <v>69</v>
      </c>
      <c r="C23" s="124" t="s">
        <v>19</v>
      </c>
      <c r="D23" s="131">
        <v>0.1</v>
      </c>
      <c r="E23" s="131" t="s">
        <v>70</v>
      </c>
      <c r="F23" s="132">
        <v>15000</v>
      </c>
      <c r="G23" s="132">
        <f>+D23*F23</f>
        <v>1500</v>
      </c>
    </row>
    <row r="24" spans="1:7" ht="12" customHeight="1">
      <c r="A24" s="141"/>
      <c r="B24" s="128" t="s">
        <v>86</v>
      </c>
      <c r="C24" s="124" t="s">
        <v>19</v>
      </c>
      <c r="D24" s="131">
        <v>0.3</v>
      </c>
      <c r="E24" s="131" t="s">
        <v>92</v>
      </c>
      <c r="F24" s="132">
        <v>15000</v>
      </c>
      <c r="G24" s="132">
        <f>+D24*F24</f>
        <v>4500</v>
      </c>
    </row>
    <row r="25" spans="1:7" ht="12" customHeight="1">
      <c r="A25" s="142"/>
      <c r="B25" s="31" t="s">
        <v>20</v>
      </c>
      <c r="C25" s="32"/>
      <c r="D25" s="32"/>
      <c r="E25" s="32"/>
      <c r="F25" s="33"/>
      <c r="G25" s="34">
        <f>SUM(G21:G24)</f>
        <v>13500</v>
      </c>
    </row>
    <row r="26" spans="1:7" ht="12" customHeight="1">
      <c r="A26" s="142"/>
      <c r="B26" s="22"/>
      <c r="C26" s="24"/>
      <c r="D26" s="24"/>
      <c r="E26" s="24"/>
      <c r="F26" s="35"/>
      <c r="G26" s="35"/>
    </row>
    <row r="27" spans="1:7" ht="12" customHeight="1">
      <c r="A27" s="141"/>
      <c r="B27" s="36" t="s">
        <v>21</v>
      </c>
      <c r="C27" s="37"/>
      <c r="D27" s="38"/>
      <c r="E27" s="38"/>
      <c r="F27" s="39"/>
      <c r="G27" s="39"/>
    </row>
    <row r="28" spans="1:7" ht="12" customHeight="1">
      <c r="A28" s="142"/>
      <c r="B28" s="40" t="s">
        <v>13</v>
      </c>
      <c r="C28" s="41" t="s">
        <v>14</v>
      </c>
      <c r="D28" s="41" t="s">
        <v>15</v>
      </c>
      <c r="E28" s="40" t="s">
        <v>16</v>
      </c>
      <c r="F28" s="41" t="s">
        <v>17</v>
      </c>
      <c r="G28" s="40" t="s">
        <v>18</v>
      </c>
    </row>
    <row r="29" spans="1:7" ht="24" customHeight="1">
      <c r="A29" s="142"/>
      <c r="B29" s="42"/>
      <c r="C29" s="43"/>
      <c r="D29" s="43"/>
      <c r="E29" s="43"/>
      <c r="F29" s="42"/>
      <c r="G29" s="126"/>
    </row>
    <row r="30" spans="1:7" ht="12.75" customHeight="1">
      <c r="A30" s="143"/>
      <c r="B30" s="44" t="s">
        <v>22</v>
      </c>
      <c r="C30" s="45"/>
      <c r="D30" s="45"/>
      <c r="E30" s="45"/>
      <c r="F30" s="46"/>
      <c r="G30" s="127"/>
    </row>
    <row r="31" spans="1:7" ht="12.75" customHeight="1">
      <c r="A31" s="143"/>
      <c r="B31" s="47"/>
      <c r="C31" s="48"/>
      <c r="D31" s="48"/>
      <c r="E31" s="48"/>
      <c r="F31" s="49"/>
      <c r="G31" s="49"/>
    </row>
    <row r="32" spans="1:7" ht="12.75" customHeight="1">
      <c r="A32" s="143"/>
      <c r="B32" s="36" t="s">
        <v>23</v>
      </c>
      <c r="C32" s="37"/>
      <c r="D32" s="38"/>
      <c r="E32" s="38"/>
      <c r="F32" s="39"/>
      <c r="G32" s="39"/>
    </row>
    <row r="33" spans="1:7" ht="12.75" customHeight="1">
      <c r="A33" s="143"/>
      <c r="B33" s="50" t="s">
        <v>13</v>
      </c>
      <c r="C33" s="50" t="s">
        <v>14</v>
      </c>
      <c r="D33" s="50" t="s">
        <v>15</v>
      </c>
      <c r="E33" s="50" t="s">
        <v>16</v>
      </c>
      <c r="F33" s="51" t="s">
        <v>17</v>
      </c>
      <c r="G33" s="50" t="s">
        <v>18</v>
      </c>
    </row>
    <row r="34" spans="1:7" ht="12.75" customHeight="1">
      <c r="A34" s="143"/>
      <c r="B34" s="129" t="s">
        <v>87</v>
      </c>
      <c r="C34" s="29" t="s">
        <v>19</v>
      </c>
      <c r="D34" s="30">
        <v>0.2</v>
      </c>
      <c r="E34" s="13" t="s">
        <v>88</v>
      </c>
      <c r="F34" s="16">
        <v>30000</v>
      </c>
      <c r="G34" s="125">
        <f>+D34*F34</f>
        <v>6000</v>
      </c>
    </row>
    <row r="35" spans="1:11" ht="12.75" customHeight="1">
      <c r="A35" s="143"/>
      <c r="B35" s="52" t="s">
        <v>24</v>
      </c>
      <c r="C35" s="53"/>
      <c r="D35" s="53"/>
      <c r="E35" s="53"/>
      <c r="F35" s="54"/>
      <c r="G35" s="55">
        <f>SUM(G34:G34)</f>
        <v>6000</v>
      </c>
      <c r="K35" s="122"/>
    </row>
    <row r="36" spans="1:7" ht="12.75" customHeight="1">
      <c r="A36" s="143"/>
      <c r="B36" s="47"/>
      <c r="C36" s="48"/>
      <c r="D36" s="48"/>
      <c r="E36" s="48"/>
      <c r="F36" s="49"/>
      <c r="G36" s="49"/>
    </row>
    <row r="37" spans="1:7" ht="12.75" customHeight="1">
      <c r="A37" s="143"/>
      <c r="B37" s="36" t="s">
        <v>25</v>
      </c>
      <c r="C37" s="37"/>
      <c r="D37" s="38"/>
      <c r="E37" s="38"/>
      <c r="F37" s="39"/>
      <c r="G37" s="39"/>
    </row>
    <row r="38" spans="1:7" ht="22.5" customHeight="1">
      <c r="A38" s="143"/>
      <c r="B38" s="51" t="s">
        <v>26</v>
      </c>
      <c r="C38" s="51" t="s">
        <v>27</v>
      </c>
      <c r="D38" s="51" t="s">
        <v>28</v>
      </c>
      <c r="E38" s="51" t="s">
        <v>16</v>
      </c>
      <c r="F38" s="51" t="s">
        <v>17</v>
      </c>
      <c r="G38" s="51" t="s">
        <v>18</v>
      </c>
    </row>
    <row r="39" spans="1:7" ht="12.75" customHeight="1">
      <c r="A39" s="143"/>
      <c r="B39" s="56" t="s">
        <v>71</v>
      </c>
      <c r="C39" s="57"/>
      <c r="D39" s="57"/>
      <c r="E39" s="57"/>
      <c r="F39" s="57"/>
      <c r="G39" s="57"/>
    </row>
    <row r="40" spans="1:7" ht="12.75" customHeight="1">
      <c r="A40" s="143"/>
      <c r="B40" s="14" t="s">
        <v>72</v>
      </c>
      <c r="C40" s="58" t="s">
        <v>29</v>
      </c>
      <c r="D40" s="133">
        <v>10</v>
      </c>
      <c r="E40" s="12" t="s">
        <v>73</v>
      </c>
      <c r="F40" s="134">
        <v>750</v>
      </c>
      <c r="G40" s="59">
        <f aca="true" t="shared" si="0" ref="G40:G45">D40*F40</f>
        <v>7500</v>
      </c>
    </row>
    <row r="41" spans="1:7" ht="12.75" customHeight="1">
      <c r="A41" s="143"/>
      <c r="B41" s="60" t="s">
        <v>74</v>
      </c>
      <c r="C41" s="61" t="s">
        <v>29</v>
      </c>
      <c r="D41" s="135">
        <v>0.17</v>
      </c>
      <c r="E41" s="135" t="s">
        <v>73</v>
      </c>
      <c r="F41" s="134">
        <v>21000</v>
      </c>
      <c r="G41" s="59">
        <f t="shared" si="0"/>
        <v>3570.0000000000005</v>
      </c>
    </row>
    <row r="42" spans="1:7" ht="12.75" customHeight="1">
      <c r="A42" s="143"/>
      <c r="B42" s="14" t="s">
        <v>75</v>
      </c>
      <c r="C42" s="58"/>
      <c r="D42" s="133"/>
      <c r="E42" s="12"/>
      <c r="F42" s="134"/>
      <c r="G42" s="59"/>
    </row>
    <row r="43" spans="1:7" ht="12.75" customHeight="1">
      <c r="A43" s="143"/>
      <c r="B43" s="14" t="s">
        <v>76</v>
      </c>
      <c r="C43" s="58" t="s">
        <v>77</v>
      </c>
      <c r="D43" s="133">
        <v>4</v>
      </c>
      <c r="E43" s="12" t="s">
        <v>78</v>
      </c>
      <c r="F43" s="134">
        <v>2370</v>
      </c>
      <c r="G43" s="59">
        <f t="shared" si="0"/>
        <v>9480</v>
      </c>
    </row>
    <row r="44" spans="1:7" ht="12.75" customHeight="1">
      <c r="A44" s="143"/>
      <c r="B44" s="60" t="s">
        <v>79</v>
      </c>
      <c r="C44" s="61"/>
      <c r="D44" s="135"/>
      <c r="E44" s="135"/>
      <c r="F44" s="134"/>
      <c r="G44" s="59"/>
    </row>
    <row r="45" spans="1:7" ht="13.5" customHeight="1">
      <c r="A45" s="142"/>
      <c r="B45" s="14" t="s">
        <v>80</v>
      </c>
      <c r="C45" s="58" t="s">
        <v>81</v>
      </c>
      <c r="D45" s="133">
        <v>0.05</v>
      </c>
      <c r="E45" s="12" t="s">
        <v>82</v>
      </c>
      <c r="F45" s="134">
        <v>32000</v>
      </c>
      <c r="G45" s="59">
        <f t="shared" si="0"/>
        <v>1600</v>
      </c>
    </row>
    <row r="46" spans="1:7" ht="12.75" customHeight="1">
      <c r="A46" s="143"/>
      <c r="B46" s="62" t="s">
        <v>30</v>
      </c>
      <c r="C46" s="63"/>
      <c r="D46" s="136"/>
      <c r="E46" s="136"/>
      <c r="F46" s="136"/>
      <c r="G46" s="64">
        <f>SUM(G39:G45)</f>
        <v>22150</v>
      </c>
    </row>
    <row r="47" spans="1:7" ht="13.5" customHeight="1">
      <c r="A47" s="142"/>
      <c r="B47" s="47"/>
      <c r="C47" s="48"/>
      <c r="D47" s="48"/>
      <c r="E47" s="65"/>
      <c r="F47" s="49"/>
      <c r="G47" s="49"/>
    </row>
    <row r="48" spans="1:7" ht="12" customHeight="1">
      <c r="A48" s="141"/>
      <c r="B48" s="36" t="s">
        <v>31</v>
      </c>
      <c r="C48" s="37"/>
      <c r="D48" s="38"/>
      <c r="E48" s="38"/>
      <c r="F48" s="39"/>
      <c r="G48" s="39"/>
    </row>
    <row r="49" spans="1:7" ht="12" customHeight="1">
      <c r="A49" s="140"/>
      <c r="B49" s="50" t="s">
        <v>32</v>
      </c>
      <c r="C49" s="51" t="s">
        <v>27</v>
      </c>
      <c r="D49" s="51" t="s">
        <v>28</v>
      </c>
      <c r="E49" s="50" t="s">
        <v>16</v>
      </c>
      <c r="F49" s="51" t="s">
        <v>17</v>
      </c>
      <c r="G49" s="50" t="s">
        <v>18</v>
      </c>
    </row>
    <row r="50" spans="1:7" ht="12" customHeight="1">
      <c r="A50" s="140"/>
      <c r="B50" s="129" t="s">
        <v>89</v>
      </c>
      <c r="C50" s="58" t="s">
        <v>90</v>
      </c>
      <c r="D50" s="134">
        <v>20</v>
      </c>
      <c r="E50" s="13" t="s">
        <v>88</v>
      </c>
      <c r="F50" s="137">
        <v>350</v>
      </c>
      <c r="G50" s="59">
        <f>+D50*F50</f>
        <v>7000</v>
      </c>
    </row>
    <row r="51" spans="1:7" ht="12" customHeight="1">
      <c r="A51" s="140"/>
      <c r="B51" s="66" t="s">
        <v>33</v>
      </c>
      <c r="C51" s="67"/>
      <c r="D51" s="138"/>
      <c r="E51" s="138"/>
      <c r="F51" s="138"/>
      <c r="G51" s="68">
        <f>SUM(G50)</f>
        <v>7000</v>
      </c>
    </row>
    <row r="52" spans="1:7" ht="12" customHeight="1">
      <c r="A52" s="140"/>
      <c r="B52" s="82"/>
      <c r="C52" s="82"/>
      <c r="D52" s="82"/>
      <c r="E52" s="82"/>
      <c r="F52" s="83"/>
      <c r="G52" s="83"/>
    </row>
    <row r="53" spans="1:7" ht="12" customHeight="1">
      <c r="A53" s="140"/>
      <c r="B53" s="84" t="s">
        <v>34</v>
      </c>
      <c r="C53" s="85"/>
      <c r="D53" s="85"/>
      <c r="E53" s="85"/>
      <c r="F53" s="85"/>
      <c r="G53" s="86">
        <f>G25+G35+G46+G51</f>
        <v>48650</v>
      </c>
    </row>
    <row r="54" spans="1:7" ht="12" customHeight="1">
      <c r="A54" s="140"/>
      <c r="B54" s="87" t="s">
        <v>35</v>
      </c>
      <c r="C54" s="70"/>
      <c r="D54" s="70"/>
      <c r="E54" s="70"/>
      <c r="F54" s="70"/>
      <c r="G54" s="88">
        <f>G53*0.05</f>
        <v>2432.5</v>
      </c>
    </row>
    <row r="55" spans="1:7" ht="12.75" customHeight="1">
      <c r="A55" s="140"/>
      <c r="B55" s="89" t="s">
        <v>36</v>
      </c>
      <c r="C55" s="69"/>
      <c r="D55" s="69"/>
      <c r="E55" s="69"/>
      <c r="F55" s="69"/>
      <c r="G55" s="90">
        <f>G54+G53</f>
        <v>51082.5</v>
      </c>
    </row>
    <row r="56" spans="1:7" ht="12" customHeight="1">
      <c r="A56" s="140"/>
      <c r="B56" s="87" t="s">
        <v>37</v>
      </c>
      <c r="C56" s="70"/>
      <c r="D56" s="70"/>
      <c r="E56" s="70"/>
      <c r="F56" s="70"/>
      <c r="G56" s="88">
        <f>G12</f>
        <v>80000</v>
      </c>
    </row>
    <row r="57" spans="1:7" ht="12" customHeight="1">
      <c r="A57" s="140"/>
      <c r="B57" s="91" t="s">
        <v>38</v>
      </c>
      <c r="C57" s="92"/>
      <c r="D57" s="92"/>
      <c r="E57" s="92"/>
      <c r="F57" s="92"/>
      <c r="G57" s="93">
        <f>G56-G55</f>
        <v>28917.5</v>
      </c>
    </row>
    <row r="58" spans="1:7" ht="12" customHeight="1">
      <c r="A58" s="140"/>
      <c r="B58" s="80" t="s">
        <v>39</v>
      </c>
      <c r="C58" s="81"/>
      <c r="D58" s="81"/>
      <c r="E58" s="81"/>
      <c r="F58" s="81"/>
      <c r="G58" s="77"/>
    </row>
    <row r="59" spans="1:7" ht="12" customHeight="1" thickBot="1">
      <c r="A59" s="140"/>
      <c r="B59" s="94"/>
      <c r="C59" s="81"/>
      <c r="D59" s="81"/>
      <c r="E59" s="81"/>
      <c r="F59" s="81"/>
      <c r="G59" s="77"/>
    </row>
    <row r="60" spans="1:7" ht="12" customHeight="1">
      <c r="A60" s="140"/>
      <c r="B60" s="106" t="s">
        <v>40</v>
      </c>
      <c r="C60" s="107"/>
      <c r="D60" s="107"/>
      <c r="E60" s="107"/>
      <c r="F60" s="108"/>
      <c r="G60" s="77"/>
    </row>
    <row r="61" spans="1:7" ht="12" customHeight="1">
      <c r="A61" s="140"/>
      <c r="B61" s="109" t="s">
        <v>41</v>
      </c>
      <c r="C61" s="79"/>
      <c r="D61" s="79"/>
      <c r="E61" s="79"/>
      <c r="F61" s="110"/>
      <c r="G61" s="77"/>
    </row>
    <row r="62" spans="1:7" ht="12.75" customHeight="1">
      <c r="A62" s="140"/>
      <c r="B62" s="109" t="s">
        <v>42</v>
      </c>
      <c r="C62" s="79"/>
      <c r="D62" s="79"/>
      <c r="E62" s="79"/>
      <c r="F62" s="110"/>
      <c r="G62" s="77"/>
    </row>
    <row r="63" spans="1:7" ht="12.75" customHeight="1">
      <c r="A63" s="140"/>
      <c r="B63" s="109" t="s">
        <v>43</v>
      </c>
      <c r="C63" s="79"/>
      <c r="D63" s="79"/>
      <c r="E63" s="79"/>
      <c r="F63" s="110"/>
      <c r="G63" s="77"/>
    </row>
    <row r="64" spans="1:7" ht="15" customHeight="1">
      <c r="A64" s="140"/>
      <c r="B64" s="109" t="s">
        <v>44</v>
      </c>
      <c r="C64" s="79"/>
      <c r="D64" s="79"/>
      <c r="E64" s="79"/>
      <c r="F64" s="110"/>
      <c r="G64" s="77"/>
    </row>
    <row r="65" spans="1:7" ht="12" customHeight="1">
      <c r="A65" s="140"/>
      <c r="B65" s="109" t="s">
        <v>45</v>
      </c>
      <c r="C65" s="79"/>
      <c r="D65" s="79"/>
      <c r="E65" s="79"/>
      <c r="F65" s="110"/>
      <c r="G65" s="77"/>
    </row>
    <row r="66" spans="1:7" ht="12" customHeight="1" thickBot="1">
      <c r="A66" s="140"/>
      <c r="B66" s="111" t="s">
        <v>46</v>
      </c>
      <c r="C66" s="112"/>
      <c r="D66" s="112"/>
      <c r="E66" s="112"/>
      <c r="F66" s="113"/>
      <c r="G66" s="77"/>
    </row>
    <row r="67" spans="1:7" ht="12" customHeight="1">
      <c r="A67" s="140"/>
      <c r="B67" s="104"/>
      <c r="C67" s="79"/>
      <c r="D67" s="79"/>
      <c r="E67" s="79"/>
      <c r="F67" s="79"/>
      <c r="G67" s="77"/>
    </row>
    <row r="68" spans="1:7" ht="12" customHeight="1" thickBot="1">
      <c r="A68" s="140"/>
      <c r="B68" s="146" t="s">
        <v>47</v>
      </c>
      <c r="C68" s="147"/>
      <c r="D68" s="103"/>
      <c r="E68" s="71"/>
      <c r="F68" s="71"/>
      <c r="G68" s="77"/>
    </row>
    <row r="69" spans="1:7" ht="12" customHeight="1">
      <c r="A69" s="140"/>
      <c r="B69" s="96" t="s">
        <v>32</v>
      </c>
      <c r="C69" s="72" t="s">
        <v>93</v>
      </c>
      <c r="D69" s="97" t="s">
        <v>48</v>
      </c>
      <c r="E69" s="71"/>
      <c r="F69" s="71"/>
      <c r="G69" s="77"/>
    </row>
    <row r="70" spans="1:7" ht="12" customHeight="1">
      <c r="A70" s="140"/>
      <c r="B70" s="98" t="s">
        <v>49</v>
      </c>
      <c r="C70" s="73">
        <f>G25</f>
        <v>13500</v>
      </c>
      <c r="D70" s="99">
        <f>(C70/C76)</f>
        <v>0.26427837321979153</v>
      </c>
      <c r="E70" s="71"/>
      <c r="F70" s="71"/>
      <c r="G70" s="77"/>
    </row>
    <row r="71" spans="1:7" ht="12" customHeight="1">
      <c r="A71" s="140"/>
      <c r="B71" s="98" t="s">
        <v>50</v>
      </c>
      <c r="C71" s="73">
        <f>G30</f>
        <v>0</v>
      </c>
      <c r="D71" s="99">
        <v>0</v>
      </c>
      <c r="E71" s="71"/>
      <c r="F71" s="71"/>
      <c r="G71" s="77"/>
    </row>
    <row r="72" spans="1:7" ht="12.75" customHeight="1">
      <c r="A72" s="140"/>
      <c r="B72" s="98" t="s">
        <v>51</v>
      </c>
      <c r="C72" s="73">
        <f>G35</f>
        <v>6000</v>
      </c>
      <c r="D72" s="99">
        <f>(C72/C76)</f>
        <v>0.11745705476435178</v>
      </c>
      <c r="E72" s="71"/>
      <c r="F72" s="71"/>
      <c r="G72" s="77"/>
    </row>
    <row r="73" spans="1:7" ht="12" customHeight="1">
      <c r="A73" s="140"/>
      <c r="B73" s="98" t="s">
        <v>26</v>
      </c>
      <c r="C73" s="73">
        <f>G46</f>
        <v>22150</v>
      </c>
      <c r="D73" s="99">
        <f>(C73/C76)</f>
        <v>0.43361229383839867</v>
      </c>
      <c r="E73" s="71"/>
      <c r="F73" s="71"/>
      <c r="G73" s="77"/>
    </row>
    <row r="74" spans="1:7" ht="12.75" customHeight="1">
      <c r="A74" s="140"/>
      <c r="B74" s="98" t="s">
        <v>52</v>
      </c>
      <c r="C74" s="74">
        <f>G51</f>
        <v>7000</v>
      </c>
      <c r="D74" s="99">
        <f>(C74/C76)</f>
        <v>0.1370332305584104</v>
      </c>
      <c r="E74" s="76"/>
      <c r="F74" s="76"/>
      <c r="G74" s="77"/>
    </row>
    <row r="75" spans="1:7" ht="12" customHeight="1">
      <c r="A75" s="144"/>
      <c r="B75" s="98" t="s">
        <v>53</v>
      </c>
      <c r="C75" s="74">
        <f>G54</f>
        <v>2432.5</v>
      </c>
      <c r="D75" s="99">
        <f>(C75/C76)</f>
        <v>0.047619047619047616</v>
      </c>
      <c r="E75" s="76"/>
      <c r="F75" s="76"/>
      <c r="G75" s="77"/>
    </row>
    <row r="76" spans="1:7" ht="12" customHeight="1" thickBot="1">
      <c r="A76" s="140"/>
      <c r="B76" s="100" t="s">
        <v>83</v>
      </c>
      <c r="C76" s="101">
        <f>SUM(C70:C75)</f>
        <v>51082.5</v>
      </c>
      <c r="D76" s="102">
        <f>SUM(D70:D75)</f>
        <v>1</v>
      </c>
      <c r="E76" s="76"/>
      <c r="F76" s="76"/>
      <c r="G76" s="77"/>
    </row>
    <row r="77" spans="1:7" ht="12.75" customHeight="1">
      <c r="A77" s="140"/>
      <c r="B77" s="94"/>
      <c r="C77" s="81"/>
      <c r="D77" s="81"/>
      <c r="E77" s="81"/>
      <c r="F77" s="81"/>
      <c r="G77" s="77"/>
    </row>
    <row r="78" spans="1:7" ht="15" customHeight="1">
      <c r="A78" s="140"/>
      <c r="B78" s="95"/>
      <c r="C78" s="81"/>
      <c r="D78" s="81"/>
      <c r="E78" s="81"/>
      <c r="F78" s="81"/>
      <c r="G78" s="77"/>
    </row>
    <row r="79" spans="1:7" ht="11.25" customHeight="1" thickBot="1">
      <c r="A79" s="122"/>
      <c r="B79" s="115"/>
      <c r="C79" s="116" t="s">
        <v>54</v>
      </c>
      <c r="D79" s="117"/>
      <c r="E79" s="118"/>
      <c r="F79" s="75"/>
      <c r="G79" s="77"/>
    </row>
    <row r="80" spans="1:7" ht="11.25" customHeight="1">
      <c r="A80" s="122"/>
      <c r="B80" s="119" t="s">
        <v>84</v>
      </c>
      <c r="C80" s="120">
        <v>18</v>
      </c>
      <c r="D80" s="120">
        <v>20</v>
      </c>
      <c r="E80" s="121">
        <v>30</v>
      </c>
      <c r="F80" s="114"/>
      <c r="G80" s="78"/>
    </row>
    <row r="81" spans="1:7" ht="11.25" customHeight="1" thickBot="1">
      <c r="A81" s="122"/>
      <c r="B81" s="100" t="s">
        <v>85</v>
      </c>
      <c r="C81" s="101">
        <f>+$C$76/C80</f>
        <v>2837.9166666666665</v>
      </c>
      <c r="D81" s="101">
        <f>+$C$76/D80</f>
        <v>2554.125</v>
      </c>
      <c r="E81" s="101">
        <f>+$C$76/E80</f>
        <v>1702.75</v>
      </c>
      <c r="F81" s="114"/>
      <c r="G81" s="78"/>
    </row>
    <row r="82" spans="1:7" ht="11.25" customHeight="1">
      <c r="A82" s="122"/>
      <c r="B82" s="105" t="s">
        <v>55</v>
      </c>
      <c r="C82" s="79"/>
      <c r="D82" s="79"/>
      <c r="E82" s="79"/>
      <c r="F82" s="79"/>
      <c r="G82" s="79"/>
    </row>
    <row r="83" ht="11.25" customHeight="1">
      <c r="A83" s="122"/>
    </row>
  </sheetData>
  <sheetProtection/>
  <mergeCells count="8">
    <mergeCell ref="B68:C68"/>
    <mergeCell ref="E13:F13"/>
    <mergeCell ref="E11:F11"/>
    <mergeCell ref="E10:F10"/>
    <mergeCell ref="E9:F9"/>
    <mergeCell ref="E14:F14"/>
    <mergeCell ref="E15:F15"/>
    <mergeCell ref="B17:G17"/>
  </mergeCells>
  <printOptions/>
  <pageMargins left="0.748031" right="0.748031" top="0.984252" bottom="0.984252" header="0" footer="0"/>
  <pageSetup fitToHeight="1" fitToWidth="1" horizontalDpi="600" verticalDpi="600" orientation="portrait" scale="59" r:id="rId2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lastPrinted>2021-03-08T15:24:46Z</cp:lastPrinted>
  <dcterms:created xsi:type="dcterms:W3CDTF">2020-11-27T12:49:26Z</dcterms:created>
  <dcterms:modified xsi:type="dcterms:W3CDTF">2021-04-06T20:42:46Z</dcterms:modified>
  <cp:category/>
  <cp:version/>
  <cp:contentType/>
  <cp:contentStatus/>
</cp:coreProperties>
</file>