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 Pucon\"/>
    </mc:Choice>
  </mc:AlternateContent>
  <bookViews>
    <workbookView xWindow="0" yWindow="0" windowWidth="20490" windowHeight="7155"/>
  </bookViews>
  <sheets>
    <sheet name="Ovinos" sheetId="1" r:id="rId1"/>
  </sheets>
  <definedNames>
    <definedName name="_xlnm.Print_Area" localSheetId="0">Ovinos!$B$1:$G$87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36" i="1" l="1"/>
  <c r="G37" i="1" s="1"/>
  <c r="G24" i="1" l="1"/>
  <c r="G25" i="1"/>
  <c r="G26" i="1"/>
  <c r="G47" i="1" l="1"/>
  <c r="G48" i="1"/>
  <c r="G49" i="1"/>
  <c r="G42" i="1"/>
  <c r="G43" i="1"/>
  <c r="G45" i="1"/>
  <c r="G50" i="1" l="1"/>
  <c r="G54" i="1"/>
  <c r="G55" i="1"/>
  <c r="G56" i="1" l="1"/>
  <c r="G23" i="1"/>
  <c r="G27" i="1" s="1"/>
  <c r="G58" i="1" s="1"/>
  <c r="C76" i="1" l="1"/>
  <c r="G12" i="1"/>
  <c r="C79" i="1" l="1"/>
  <c r="G61" i="1"/>
  <c r="C78" i="1" l="1"/>
  <c r="C77" i="1"/>
  <c r="C75" i="1"/>
  <c r="G59" i="1" l="1"/>
  <c r="C80" i="1" s="1"/>
  <c r="C81" i="1" s="1"/>
  <c r="D75" i="1" s="1"/>
  <c r="G60" i="1" l="1"/>
  <c r="C86" i="1" s="1"/>
  <c r="D78" i="1"/>
  <c r="D77" i="1"/>
  <c r="D79" i="1"/>
  <c r="D80" i="1"/>
  <c r="G62" i="1" l="1"/>
  <c r="E86" i="1"/>
  <c r="D86" i="1"/>
  <c r="D81" i="1"/>
</calcChain>
</file>

<file path=xl/sharedStrings.xml><?xml version="1.0" encoding="utf-8"?>
<sst xmlns="http://schemas.openxmlformats.org/spreadsheetml/2006/main" count="139" uniqueCount="106">
  <si>
    <t>RUBRO O CULTIVO</t>
  </si>
  <si>
    <t>OVINOS</t>
  </si>
  <si>
    <t>RENDIMIENTO (cordero/ha)</t>
  </si>
  <si>
    <t>VARIEDAD</t>
  </si>
  <si>
    <t>CRIOLLO - HIBRIDOS</t>
  </si>
  <si>
    <t>FECHA ESTIMADA PRECIO VENTA</t>
  </si>
  <si>
    <t>DICIEMBRE</t>
  </si>
  <si>
    <t>NIVEL TECNOLÓGICO</t>
  </si>
  <si>
    <t>MEDIO</t>
  </si>
  <si>
    <t>PRECIO ESPERADO ($/Un)</t>
  </si>
  <si>
    <t>REGIÓN</t>
  </si>
  <si>
    <t>ARAUCANIA</t>
  </si>
  <si>
    <t>INGRESO ESPERADO, con IVA ($)</t>
  </si>
  <si>
    <t>AGENCIA DE ÁREA</t>
  </si>
  <si>
    <t>PUCON</t>
  </si>
  <si>
    <t>DESTINO PRODUCCION</t>
  </si>
  <si>
    <t>VENTA EN PREDIO</t>
  </si>
  <si>
    <t>COMUNA/LOCALIDAD</t>
  </si>
  <si>
    <t>PUCON / CURARREHUE</t>
  </si>
  <si>
    <t>FECHA DE COSECHA</t>
  </si>
  <si>
    <t>FECHA PRECIO INSUMOS</t>
  </si>
  <si>
    <t>CONTINGENCIA</t>
  </si>
  <si>
    <t>NIEVE</t>
  </si>
  <si>
    <t>COSTOS DIRECTOS DE PRODUCCIÓN POR CORDERO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</si>
  <si>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</si>
  <si>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</si>
  <si>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</si>
  <si>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</si>
  <si>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</si>
  <si>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</si>
  <si>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</si>
  <si>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REBAÑO</t>
  </si>
  <si>
    <t>Fertilizacion mantencion praderas</t>
  </si>
  <si>
    <t>JH</t>
  </si>
  <si>
    <t>Abril- Agosto</t>
  </si>
  <si>
    <t>Alimentación</t>
  </si>
  <si>
    <t>Julio-Septiembre</t>
  </si>
  <si>
    <t>Sanitario</t>
  </si>
  <si>
    <t>Abril- Septiembre</t>
  </si>
  <si>
    <t>Esquila</t>
  </si>
  <si>
    <t>Diciembre</t>
  </si>
  <si>
    <t>Ventas</t>
  </si>
  <si>
    <t>Subtotal Jornadas Hombre</t>
  </si>
  <si>
    <t>JORNADAS ANIMAL</t>
  </si>
  <si>
    <t>Subtotal Jornadas Animal</t>
  </si>
  <si>
    <t>MAQUINARIA</t>
  </si>
  <si>
    <t>Trompo abonador</t>
  </si>
  <si>
    <t>Abril - Agosto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</si>
  <si>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</si>
  <si>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</si>
  <si>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</si>
  <si>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</si>
  <si>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</si>
  <si>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</si>
  <si>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>Supernitro</t>
  </si>
  <si>
    <t>Kg</t>
  </si>
  <si>
    <t>Agosto-Septiembre</t>
  </si>
  <si>
    <t>Superfosfato triple</t>
  </si>
  <si>
    <t>Abril-Mayo</t>
  </si>
  <si>
    <t>ALIMENTACION SUPLEMENTARIA</t>
  </si>
  <si>
    <t>Forraje Ovejas (heno)</t>
  </si>
  <si>
    <t>Mayo-Agosto</t>
  </si>
  <si>
    <t>MANEJO SANITARIO</t>
  </si>
  <si>
    <t>Antiparasitario interno</t>
  </si>
  <si>
    <t>ml</t>
  </si>
  <si>
    <t>Mayo-Noviembre</t>
  </si>
  <si>
    <t>Antipatasitario externo</t>
  </si>
  <si>
    <t>Clostribac-8</t>
  </si>
  <si>
    <t>Dosis</t>
  </si>
  <si>
    <t>Mayo</t>
  </si>
  <si>
    <t>Subtotal Insumos</t>
  </si>
  <si>
    <t>OTROS</t>
  </si>
  <si>
    <t>Item</t>
  </si>
  <si>
    <t>Flete insumos</t>
  </si>
  <si>
    <t>Abril - Septiembre</t>
  </si>
  <si>
    <t>Reparacion cercos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</si>
  <si>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</si>
  <si>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</si>
  <si>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</si>
  <si>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</si>
  <si>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</si>
  <si>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</si>
  <si>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</si>
  <si>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</si>
  <si>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</si>
  <si>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</si>
  <si>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</si>
  <si>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</si>
  <si>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</si>
  <si>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</si>
  <si>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</si>
  <si>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</si>
  <si>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$/cordero/há</t>
  </si>
  <si>
    <t>%</t>
  </si>
  <si>
    <t>Mano de obra</t>
  </si>
  <si>
    <t>Jornada Animal</t>
  </si>
  <si>
    <t>Maquinaria</t>
  </si>
  <si>
    <t>Otros</t>
  </si>
  <si>
    <t>Imprevistos</t>
  </si>
  <si>
    <t xml:space="preserve">COSTO TOTAL </t>
  </si>
  <si>
    <t>ESCENARIOS COSTO UNITARIO  ($/cordero /há)</t>
  </si>
  <si>
    <t>Rendimiento (Cordero/há)</t>
  </si>
  <si>
    <t>Costo unitario (Cordero/há) (*)</t>
  </si>
  <si>
    <t>(*): Este valor representa el valor mìnimo de venta del producto</t>
  </si>
  <si>
    <t>JM</t>
  </si>
  <si>
    <t xml:space="preserve">Und.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</si>
</sst>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828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164" fontId="19" fillId="0" borderId="22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6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6" borderId="22" xfId="0" applyFont="1" applyFill="1" applyBorder="1" applyAlignment="1"/>
    <xf numFmtId="49" fontId="13" fillId="7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49" fontId="13" fillId="7" borderId="38" xfId="0" applyNumberFormat="1" applyFont="1" applyFill="1" applyBorder="1" applyAlignment="1">
      <alignment vertical="center"/>
    </xf>
    <xf numFmtId="166" fontId="13" fillId="7" borderId="39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6" borderId="22" xfId="0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15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49" fontId="15" fillId="7" borderId="35" xfId="0" applyNumberFormat="1" applyFont="1" applyFill="1" applyBorder="1" applyAlignment="1">
      <alignment horizontal="center"/>
    </xf>
    <xf numFmtId="9" fontId="15" fillId="2" borderId="37" xfId="0" applyNumberFormat="1" applyFont="1" applyFill="1" applyBorder="1" applyAlignment="1">
      <alignment horizontal="center"/>
    </xf>
    <xf numFmtId="9" fontId="13" fillId="7" borderId="40" xfId="0" applyNumberFormat="1" applyFont="1" applyFill="1" applyBorder="1" applyAlignment="1">
      <alignment horizontal="center" vertical="center"/>
    </xf>
    <xf numFmtId="166" fontId="13" fillId="7" borderId="39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 vertical="center"/>
    </xf>
    <xf numFmtId="166" fontId="13" fillId="7" borderId="40" xfId="0" applyNumberFormat="1" applyFont="1" applyFill="1" applyBorder="1" applyAlignment="1">
      <alignment horizontal="center" vertical="center"/>
    </xf>
    <xf numFmtId="0" fontId="13" fillId="7" borderId="53" xfId="0" applyNumberFormat="1" applyFont="1" applyFill="1" applyBorder="1" applyAlignment="1">
      <alignment horizontal="right" vertical="center"/>
    </xf>
    <xf numFmtId="0" fontId="13" fillId="7" borderId="54" xfId="0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165" fontId="1" fillId="9" borderId="3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/>
    </xf>
    <xf numFmtId="49" fontId="4" fillId="2" borderId="56" xfId="0" applyNumberFormat="1" applyFont="1" applyFill="1" applyBorder="1" applyAlignment="1">
      <alignment horizontal="left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8" xfId="0" applyNumberFormat="1" applyFont="1" applyFill="1" applyBorder="1" applyAlignment="1">
      <alignment horizontal="center" vertical="center"/>
    </xf>
    <xf numFmtId="49" fontId="18" fillId="8" borderId="41" xfId="0" applyNumberFormat="1" applyFont="1" applyFill="1" applyBorder="1" applyAlignment="1">
      <alignment vertical="center"/>
    </xf>
    <xf numFmtId="0" fontId="13" fillId="8" borderId="42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3" fontId="2" fillId="2" borderId="6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vertical="center" wrapText="1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1" fontId="4" fillId="2" borderId="6" xfId="0" applyNumberFormat="1" applyFont="1" applyFill="1" applyBorder="1" applyAlignment="1"/>
    <xf numFmtId="0" fontId="2" fillId="2" borderId="16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vertical="center" wrapText="1"/>
    </xf>
    <xf numFmtId="49" fontId="1" fillId="3" borderId="13" xfId="0" applyNumberFormat="1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828"/>
      <color rgb="FFEE9828"/>
      <color rgb="FFEE8E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87"/>
  <sheetViews>
    <sheetView showGridLines="0" tabSelected="1" topLeftCell="A62" workbookViewId="0">
      <selection activeCell="H50" sqref="H5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20.7109375" style="1" customWidth="1"/>
    <col min="4" max="4" width="9.42578125" style="116" customWidth="1"/>
    <col min="5" max="5" width="11.5703125" style="116" bestFit="1" customWidth="1"/>
    <col min="6" max="6" width="12" style="1" customWidth="1"/>
    <col min="7" max="7" width="20.42578125" style="1" customWidth="1"/>
    <col min="8" max="245" width="10.85546875" style="1" customWidth="1"/>
  </cols>
  <sheetData>
    <row r="1" spans="1:245" ht="15" customHeight="1" x14ac:dyDescent="0.25">
      <c r="A1" s="2"/>
      <c r="B1" s="2"/>
      <c r="C1" s="2"/>
      <c r="D1" s="99"/>
      <c r="E1" s="99"/>
      <c r="F1" s="2"/>
      <c r="G1" s="2"/>
    </row>
    <row r="2" spans="1:245" ht="15" customHeight="1" x14ac:dyDescent="0.25">
      <c r="A2" s="2"/>
      <c r="B2" s="2"/>
      <c r="C2" s="2"/>
      <c r="D2" s="99"/>
      <c r="E2" s="99"/>
      <c r="F2" s="2"/>
      <c r="G2" s="2"/>
    </row>
    <row r="3" spans="1:245" ht="15" customHeight="1" x14ac:dyDescent="0.25">
      <c r="A3" s="2"/>
      <c r="B3" s="2"/>
      <c r="C3" s="2"/>
      <c r="D3" s="99"/>
      <c r="E3" s="99"/>
      <c r="F3" s="2"/>
      <c r="G3" s="2"/>
    </row>
    <row r="4" spans="1:245" ht="15" customHeight="1" x14ac:dyDescent="0.25">
      <c r="A4" s="2"/>
      <c r="B4" s="2"/>
      <c r="C4" s="2"/>
      <c r="D4" s="99"/>
      <c r="E4" s="99"/>
      <c r="F4" s="2"/>
      <c r="G4" s="2"/>
    </row>
    <row r="5" spans="1:245" ht="15" customHeight="1" x14ac:dyDescent="0.25">
      <c r="A5" s="2"/>
      <c r="B5" s="2"/>
      <c r="C5" s="2"/>
      <c r="D5" s="99"/>
      <c r="E5" s="99"/>
      <c r="F5" s="2"/>
      <c r="G5" s="2"/>
    </row>
    <row r="6" spans="1:245" ht="15" customHeight="1" x14ac:dyDescent="0.25">
      <c r="A6" s="2"/>
      <c r="B6" s="2"/>
      <c r="C6" s="2"/>
      <c r="D6" s="99"/>
      <c r="E6" s="99"/>
      <c r="F6" s="2"/>
      <c r="G6" s="2"/>
    </row>
    <row r="7" spans="1:245" ht="15" customHeight="1" x14ac:dyDescent="0.25">
      <c r="A7" s="2"/>
      <c r="B7" s="2"/>
      <c r="C7" s="2"/>
      <c r="D7" s="99"/>
      <c r="E7" s="99"/>
      <c r="F7" s="2"/>
      <c r="G7" s="2"/>
    </row>
    <row r="8" spans="1:245" ht="15" customHeight="1" x14ac:dyDescent="0.25">
      <c r="A8" s="2"/>
      <c r="B8" s="3"/>
      <c r="C8" s="4"/>
      <c r="D8" s="99"/>
      <c r="E8" s="117"/>
      <c r="F8" s="4"/>
      <c r="G8" s="4"/>
    </row>
    <row r="9" spans="1:245" ht="12" customHeight="1" x14ac:dyDescent="0.25">
      <c r="A9" s="5"/>
      <c r="B9" s="139" t="s">
        <v>0</v>
      </c>
      <c r="C9" s="140" t="s">
        <v>1</v>
      </c>
      <c r="D9" s="141"/>
      <c r="E9" s="142" t="s">
        <v>2</v>
      </c>
      <c r="F9" s="143"/>
      <c r="G9" s="144">
        <v>6</v>
      </c>
    </row>
    <row r="10" spans="1:245" s="97" customFormat="1" ht="15" x14ac:dyDescent="0.25">
      <c r="A10" s="95"/>
      <c r="B10" s="145" t="s">
        <v>3</v>
      </c>
      <c r="C10" s="146" t="s">
        <v>4</v>
      </c>
      <c r="D10" s="147"/>
      <c r="E10" s="148" t="s">
        <v>5</v>
      </c>
      <c r="F10" s="149"/>
      <c r="G10" s="150" t="s">
        <v>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</row>
    <row r="11" spans="1:245" s="97" customFormat="1" ht="15" x14ac:dyDescent="0.25">
      <c r="A11" s="95"/>
      <c r="B11" s="145" t="s">
        <v>7</v>
      </c>
      <c r="C11" s="151" t="s">
        <v>8</v>
      </c>
      <c r="D11" s="147"/>
      <c r="E11" s="148" t="s">
        <v>9</v>
      </c>
      <c r="F11" s="149"/>
      <c r="G11" s="150">
        <v>60000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</row>
    <row r="12" spans="1:245" s="97" customFormat="1" ht="15" x14ac:dyDescent="0.25">
      <c r="A12" s="95"/>
      <c r="B12" s="145" t="s">
        <v>10</v>
      </c>
      <c r="C12" s="146" t="s">
        <v>11</v>
      </c>
      <c r="D12" s="147"/>
      <c r="E12" s="132" t="s">
        <v>12</v>
      </c>
      <c r="F12" s="133"/>
      <c r="G12" s="150">
        <f>G11*G9</f>
        <v>360000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</row>
    <row r="13" spans="1:245" s="97" customFormat="1" ht="15" x14ac:dyDescent="0.25">
      <c r="A13" s="95"/>
      <c r="B13" s="145" t="s">
        <v>13</v>
      </c>
      <c r="C13" s="151" t="s">
        <v>14</v>
      </c>
      <c r="D13" s="147"/>
      <c r="E13" s="148" t="s">
        <v>15</v>
      </c>
      <c r="F13" s="149"/>
      <c r="G13" s="150" t="s">
        <v>16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</row>
    <row r="14" spans="1:245" s="97" customFormat="1" ht="15" x14ac:dyDescent="0.25">
      <c r="A14" s="95"/>
      <c r="B14" s="145" t="s">
        <v>17</v>
      </c>
      <c r="C14" s="151" t="s">
        <v>18</v>
      </c>
      <c r="D14" s="147"/>
      <c r="E14" s="148" t="s">
        <v>19</v>
      </c>
      <c r="F14" s="149"/>
      <c r="G14" s="152" t="s">
        <v>6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</row>
    <row r="15" spans="1:245" s="97" customFormat="1" ht="15" x14ac:dyDescent="0.25">
      <c r="A15" s="95"/>
      <c r="B15" s="145" t="s">
        <v>20</v>
      </c>
      <c r="C15" s="153">
        <v>44185</v>
      </c>
      <c r="D15" s="147"/>
      <c r="E15" s="154" t="s">
        <v>21</v>
      </c>
      <c r="F15" s="155"/>
      <c r="G15" s="150" t="s">
        <v>22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</row>
    <row r="16" spans="1:245" ht="12" customHeight="1" x14ac:dyDescent="0.25">
      <c r="A16" s="2"/>
      <c r="B16" s="156"/>
      <c r="C16" s="157"/>
      <c r="D16" s="158"/>
      <c r="E16" s="159"/>
      <c r="F16" s="159"/>
      <c r="G16" s="160"/>
    </row>
    <row r="17" spans="1:245" ht="12" customHeight="1" x14ac:dyDescent="0.25">
      <c r="A17" s="7"/>
      <c r="B17" s="130" t="s">
        <v>23</v>
      </c>
      <c r="C17" s="131"/>
      <c r="D17" s="131"/>
      <c r="E17" s="131"/>
      <c r="F17" s="131"/>
      <c r="G17" s="131"/>
    </row>
    <row r="18" spans="1:245" ht="12" customHeight="1" x14ac:dyDescent="0.25">
      <c r="A18" s="2"/>
      <c r="B18" s="8"/>
      <c r="C18" s="9"/>
      <c r="D18" s="100"/>
      <c r="E18" s="100"/>
      <c r="F18" s="10"/>
      <c r="G18" s="10"/>
    </row>
    <row r="19" spans="1:245" ht="12" customHeight="1" x14ac:dyDescent="0.25">
      <c r="A19" s="5"/>
      <c r="B19" s="11" t="s">
        <v>24</v>
      </c>
      <c r="C19" s="12"/>
      <c r="D19" s="101"/>
      <c r="E19" s="101"/>
      <c r="F19" s="13"/>
      <c r="G19" s="13"/>
    </row>
    <row r="20" spans="1:245" ht="24" customHeight="1" x14ac:dyDescent="0.25">
      <c r="A20" s="7"/>
      <c r="B20" s="14" t="s">
        <v>25</v>
      </c>
      <c r="C20" s="14" t="s">
        <v>26</v>
      </c>
      <c r="D20" s="14" t="s">
        <v>27</v>
      </c>
      <c r="E20" s="14" t="s">
        <v>28</v>
      </c>
      <c r="F20" s="14" t="s">
        <v>29</v>
      </c>
      <c r="G20" s="14" t="s">
        <v>30</v>
      </c>
    </row>
    <row r="21" spans="1:245" s="97" customFormat="1" ht="15" x14ac:dyDescent="0.25">
      <c r="A21" s="123"/>
      <c r="B21" s="126" t="s">
        <v>31</v>
      </c>
      <c r="C21" s="6"/>
      <c r="D21" s="124"/>
      <c r="E21" s="6"/>
      <c r="F21" s="125"/>
      <c r="G21" s="12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</row>
    <row r="22" spans="1:245" s="97" customFormat="1" ht="25.5" x14ac:dyDescent="0.25">
      <c r="A22" s="123"/>
      <c r="B22" s="129" t="s">
        <v>32</v>
      </c>
      <c r="C22" s="6" t="s">
        <v>33</v>
      </c>
      <c r="D22" s="127">
        <v>0.43333333333333335</v>
      </c>
      <c r="E22" s="6" t="s">
        <v>34</v>
      </c>
      <c r="F22" s="125">
        <v>15000</v>
      </c>
      <c r="G22" s="125">
        <f t="shared" ref="G22" si="0">(D22*F22)</f>
        <v>6500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</row>
    <row r="23" spans="1:245" s="97" customFormat="1" ht="15" x14ac:dyDescent="0.25">
      <c r="A23" s="123"/>
      <c r="B23" s="129" t="s">
        <v>35</v>
      </c>
      <c r="C23" s="6" t="s">
        <v>33</v>
      </c>
      <c r="D23" s="127">
        <v>0.43333333333333335</v>
      </c>
      <c r="E23" s="6" t="s">
        <v>36</v>
      </c>
      <c r="F23" s="125">
        <v>15000</v>
      </c>
      <c r="G23" s="125">
        <f t="shared" ref="G23:G26" si="1">(D23*F23)</f>
        <v>6500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</row>
    <row r="24" spans="1:245" s="97" customFormat="1" ht="15" x14ac:dyDescent="0.25">
      <c r="A24" s="123"/>
      <c r="B24" s="129" t="s">
        <v>37</v>
      </c>
      <c r="C24" s="6" t="s">
        <v>33</v>
      </c>
      <c r="D24" s="127">
        <v>0.1</v>
      </c>
      <c r="E24" s="6" t="s">
        <v>38</v>
      </c>
      <c r="F24" s="125">
        <v>32000</v>
      </c>
      <c r="G24" s="125">
        <f t="shared" si="1"/>
        <v>3200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</row>
    <row r="25" spans="1:245" s="97" customFormat="1" ht="15" x14ac:dyDescent="0.25">
      <c r="A25" s="123"/>
      <c r="B25" s="129" t="s">
        <v>39</v>
      </c>
      <c r="C25" s="6" t="s">
        <v>33</v>
      </c>
      <c r="D25" s="127">
        <v>0.33333333333333331</v>
      </c>
      <c r="E25" s="6" t="s">
        <v>40</v>
      </c>
      <c r="F25" s="125">
        <v>15000</v>
      </c>
      <c r="G25" s="125">
        <f t="shared" si="1"/>
        <v>5000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</row>
    <row r="26" spans="1:245" s="97" customFormat="1" ht="15" x14ac:dyDescent="0.25">
      <c r="A26" s="123"/>
      <c r="B26" s="129" t="s">
        <v>41</v>
      </c>
      <c r="C26" s="6" t="s">
        <v>33</v>
      </c>
      <c r="D26" s="127">
        <v>0.33333333333333331</v>
      </c>
      <c r="E26" s="6" t="s">
        <v>40</v>
      </c>
      <c r="F26" s="125">
        <v>15000</v>
      </c>
      <c r="G26" s="125">
        <f t="shared" si="1"/>
        <v>5000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</row>
    <row r="27" spans="1:245" ht="12.75" customHeight="1" x14ac:dyDescent="0.25">
      <c r="A27" s="7"/>
      <c r="B27" s="15" t="s">
        <v>42</v>
      </c>
      <c r="C27" s="16"/>
      <c r="D27" s="16"/>
      <c r="E27" s="16"/>
      <c r="F27" s="17"/>
      <c r="G27" s="18">
        <f>SUM(G22:G26)</f>
        <v>26200</v>
      </c>
    </row>
    <row r="28" spans="1:245" ht="12" customHeight="1" x14ac:dyDescent="0.25">
      <c r="A28" s="2"/>
      <c r="B28" s="8"/>
      <c r="C28" s="10"/>
      <c r="D28" s="100"/>
      <c r="E28" s="100"/>
      <c r="F28" s="19"/>
      <c r="G28" s="19"/>
    </row>
    <row r="29" spans="1:245" ht="12" customHeight="1" x14ac:dyDescent="0.25">
      <c r="A29" s="5"/>
      <c r="B29" s="20" t="s">
        <v>43</v>
      </c>
      <c r="C29" s="21"/>
      <c r="D29" s="22"/>
      <c r="E29" s="22"/>
      <c r="F29" s="23"/>
      <c r="G29" s="23"/>
    </row>
    <row r="30" spans="1:245" ht="24" customHeight="1" x14ac:dyDescent="0.25">
      <c r="A30" s="5"/>
      <c r="B30" s="24" t="s">
        <v>25</v>
      </c>
      <c r="C30" s="25" t="s">
        <v>26</v>
      </c>
      <c r="D30" s="25" t="s">
        <v>27</v>
      </c>
      <c r="E30" s="24" t="s">
        <v>28</v>
      </c>
      <c r="F30" s="25" t="s">
        <v>29</v>
      </c>
      <c r="G30" s="24" t="s">
        <v>30</v>
      </c>
    </row>
    <row r="31" spans="1:245" ht="12" customHeight="1" x14ac:dyDescent="0.25">
      <c r="A31" s="5"/>
      <c r="B31" s="26"/>
      <c r="C31" s="27"/>
      <c r="D31" s="27"/>
      <c r="E31" s="27"/>
      <c r="F31" s="98"/>
      <c r="G31" s="98"/>
    </row>
    <row r="32" spans="1:245" ht="12" customHeight="1" x14ac:dyDescent="0.25">
      <c r="A32" s="5"/>
      <c r="B32" s="28" t="s">
        <v>44</v>
      </c>
      <c r="C32" s="29"/>
      <c r="D32" s="29"/>
      <c r="E32" s="29"/>
      <c r="F32" s="30"/>
      <c r="G32" s="30"/>
    </row>
    <row r="33" spans="1:7" ht="12" customHeight="1" x14ac:dyDescent="0.25">
      <c r="A33" s="2"/>
      <c r="B33" s="31"/>
      <c r="C33" s="32"/>
      <c r="D33" s="44"/>
      <c r="E33" s="44"/>
      <c r="F33" s="33"/>
      <c r="G33" s="33"/>
    </row>
    <row r="34" spans="1:7" ht="12" customHeight="1" x14ac:dyDescent="0.25">
      <c r="A34" s="5"/>
      <c r="B34" s="20" t="s">
        <v>45</v>
      </c>
      <c r="C34" s="21"/>
      <c r="D34" s="22"/>
      <c r="E34" s="22"/>
      <c r="F34" s="23"/>
      <c r="G34" s="23"/>
    </row>
    <row r="35" spans="1:7" ht="24" customHeight="1" x14ac:dyDescent="0.25">
      <c r="A35" s="5"/>
      <c r="B35" s="34" t="s">
        <v>25</v>
      </c>
      <c r="C35" s="34" t="s">
        <v>26</v>
      </c>
      <c r="D35" s="34" t="s">
        <v>27</v>
      </c>
      <c r="E35" s="34" t="s">
        <v>28</v>
      </c>
      <c r="F35" s="35" t="s">
        <v>29</v>
      </c>
      <c r="G35" s="34" t="s">
        <v>30</v>
      </c>
    </row>
    <row r="36" spans="1:7" ht="12.75" customHeight="1" x14ac:dyDescent="0.25">
      <c r="A36" s="7"/>
      <c r="B36" s="26" t="s">
        <v>46</v>
      </c>
      <c r="C36" s="27" t="s">
        <v>104</v>
      </c>
      <c r="D36" s="27">
        <v>0.08</v>
      </c>
      <c r="E36" s="27" t="s">
        <v>47</v>
      </c>
      <c r="F36" s="98">
        <v>26000</v>
      </c>
      <c r="G36" s="125">
        <f t="shared" ref="G36" si="2">(D36*F36)</f>
        <v>2080</v>
      </c>
    </row>
    <row r="37" spans="1:7" ht="12.75" customHeight="1" x14ac:dyDescent="0.25">
      <c r="A37" s="5"/>
      <c r="B37" s="36" t="s">
        <v>48</v>
      </c>
      <c r="C37" s="37"/>
      <c r="D37" s="37"/>
      <c r="E37" s="37"/>
      <c r="F37" s="38"/>
      <c r="G37" s="39">
        <f>SUM(G36:G36)</f>
        <v>2080</v>
      </c>
    </row>
    <row r="38" spans="1:7" ht="12" customHeight="1" x14ac:dyDescent="0.25">
      <c r="A38" s="2"/>
      <c r="B38" s="31"/>
      <c r="C38" s="32"/>
      <c r="D38" s="44"/>
      <c r="E38" s="44"/>
      <c r="F38" s="33"/>
      <c r="G38" s="33"/>
    </row>
    <row r="39" spans="1:7" ht="12" customHeight="1" x14ac:dyDescent="0.25">
      <c r="A39" s="5"/>
      <c r="B39" s="20" t="s">
        <v>49</v>
      </c>
      <c r="C39" s="21"/>
      <c r="D39" s="22"/>
      <c r="E39" s="22"/>
      <c r="F39" s="23"/>
      <c r="G39" s="23"/>
    </row>
    <row r="40" spans="1:7" ht="24" customHeight="1" x14ac:dyDescent="0.25">
      <c r="A40" s="5"/>
      <c r="B40" s="35" t="s">
        <v>50</v>
      </c>
      <c r="C40" s="35" t="s">
        <v>51</v>
      </c>
      <c r="D40" s="35" t="s">
        <v>52</v>
      </c>
      <c r="E40" s="35" t="s">
        <v>28</v>
      </c>
      <c r="F40" s="35" t="s">
        <v>29</v>
      </c>
      <c r="G40" s="35" t="s">
        <v>30</v>
      </c>
    </row>
    <row r="41" spans="1:7" ht="12.75" customHeight="1" x14ac:dyDescent="0.25">
      <c r="A41" s="7"/>
      <c r="B41" s="40" t="s">
        <v>53</v>
      </c>
      <c r="C41" s="161"/>
      <c r="D41" s="161"/>
      <c r="E41" s="161"/>
      <c r="F41" s="161"/>
      <c r="G41" s="161"/>
    </row>
    <row r="42" spans="1:7" ht="12.75" customHeight="1" x14ac:dyDescent="0.25">
      <c r="A42" s="7"/>
      <c r="B42" s="59" t="s">
        <v>54</v>
      </c>
      <c r="C42" s="59" t="s">
        <v>55</v>
      </c>
      <c r="D42" s="162">
        <v>37.5</v>
      </c>
      <c r="E42" s="59" t="s">
        <v>56</v>
      </c>
      <c r="F42" s="163">
        <v>420</v>
      </c>
      <c r="G42" s="163">
        <f t="shared" ref="G42:G43" si="3">(D42*F42)</f>
        <v>15750</v>
      </c>
    </row>
    <row r="43" spans="1:7" ht="12.75" customHeight="1" x14ac:dyDescent="0.25">
      <c r="A43" s="7"/>
      <c r="B43" s="59" t="s">
        <v>57</v>
      </c>
      <c r="C43" s="164" t="s">
        <v>55</v>
      </c>
      <c r="D43" s="164">
        <v>37.5</v>
      </c>
      <c r="E43" s="164" t="s">
        <v>58</v>
      </c>
      <c r="F43" s="163">
        <v>520</v>
      </c>
      <c r="G43" s="163">
        <f t="shared" si="3"/>
        <v>19500</v>
      </c>
    </row>
    <row r="44" spans="1:7" ht="12.75" customHeight="1" x14ac:dyDescent="0.25">
      <c r="A44" s="7"/>
      <c r="B44" s="40" t="s">
        <v>59</v>
      </c>
      <c r="C44" s="59"/>
      <c r="D44" s="162"/>
      <c r="E44" s="59"/>
      <c r="F44" s="163"/>
      <c r="G44" s="163"/>
    </row>
    <row r="45" spans="1:7" ht="12.75" customHeight="1" x14ac:dyDescent="0.25">
      <c r="A45" s="7"/>
      <c r="B45" s="59" t="s">
        <v>60</v>
      </c>
      <c r="C45" s="59" t="s">
        <v>55</v>
      </c>
      <c r="D45" s="162">
        <v>528</v>
      </c>
      <c r="E45" s="59" t="s">
        <v>61</v>
      </c>
      <c r="F45" s="163">
        <v>126</v>
      </c>
      <c r="G45" s="163">
        <f t="shared" ref="G45:G49" si="4">(D45*F45)</f>
        <v>66528</v>
      </c>
    </row>
    <row r="46" spans="1:7" ht="12.75" customHeight="1" x14ac:dyDescent="0.25">
      <c r="A46" s="7"/>
      <c r="B46" s="40" t="s">
        <v>62</v>
      </c>
      <c r="C46" s="59"/>
      <c r="D46" s="162"/>
      <c r="E46" s="59"/>
      <c r="F46" s="163"/>
      <c r="G46" s="163"/>
    </row>
    <row r="47" spans="1:7" ht="12.75" customHeight="1" x14ac:dyDescent="0.25">
      <c r="A47" s="7"/>
      <c r="B47" s="59" t="s">
        <v>63</v>
      </c>
      <c r="C47" s="59" t="s">
        <v>64</v>
      </c>
      <c r="D47" s="165">
        <v>33.333333333333336</v>
      </c>
      <c r="E47" s="59" t="s">
        <v>65</v>
      </c>
      <c r="F47" s="163">
        <v>92</v>
      </c>
      <c r="G47" s="163">
        <f t="shared" si="4"/>
        <v>3066.666666666667</v>
      </c>
    </row>
    <row r="48" spans="1:7" ht="12.75" customHeight="1" x14ac:dyDescent="0.25">
      <c r="A48" s="7"/>
      <c r="B48" s="59" t="s">
        <v>66</v>
      </c>
      <c r="C48" s="59" t="s">
        <v>64</v>
      </c>
      <c r="D48" s="162">
        <v>10</v>
      </c>
      <c r="E48" s="59" t="s">
        <v>40</v>
      </c>
      <c r="F48" s="163">
        <v>125</v>
      </c>
      <c r="G48" s="163">
        <f t="shared" si="4"/>
        <v>1250</v>
      </c>
    </row>
    <row r="49" spans="1:7" ht="12.75" customHeight="1" x14ac:dyDescent="0.25">
      <c r="A49" s="7"/>
      <c r="B49" s="59" t="s">
        <v>67</v>
      </c>
      <c r="C49" s="59" t="s">
        <v>68</v>
      </c>
      <c r="D49" s="165">
        <v>1</v>
      </c>
      <c r="E49" s="59" t="s">
        <v>69</v>
      </c>
      <c r="F49" s="163">
        <v>365</v>
      </c>
      <c r="G49" s="163">
        <f t="shared" si="4"/>
        <v>365</v>
      </c>
    </row>
    <row r="50" spans="1:7" ht="13.5" customHeight="1" x14ac:dyDescent="0.25">
      <c r="A50" s="5"/>
      <c r="B50" s="41" t="s">
        <v>70</v>
      </c>
      <c r="C50" s="42"/>
      <c r="D50" s="42"/>
      <c r="E50" s="42"/>
      <c r="F50" s="42"/>
      <c r="G50" s="43">
        <f>SUM(G41:G49)</f>
        <v>106459.66666666667</v>
      </c>
    </row>
    <row r="51" spans="1:7" ht="12" customHeight="1" x14ac:dyDescent="0.25">
      <c r="A51" s="2"/>
      <c r="B51" s="31"/>
      <c r="C51" s="32"/>
      <c r="D51" s="32"/>
      <c r="E51" s="32"/>
      <c r="F51" s="33"/>
      <c r="G51" s="33"/>
    </row>
    <row r="52" spans="1:7" ht="12" customHeight="1" x14ac:dyDescent="0.25">
      <c r="A52" s="5"/>
      <c r="B52" s="20" t="s">
        <v>71</v>
      </c>
      <c r="C52" s="166"/>
      <c r="D52" s="23"/>
      <c r="E52" s="23"/>
      <c r="F52" s="23"/>
      <c r="G52" s="23"/>
    </row>
    <row r="53" spans="1:7" ht="24" customHeight="1" x14ac:dyDescent="0.25">
      <c r="A53" s="5"/>
      <c r="B53" s="34" t="s">
        <v>72</v>
      </c>
      <c r="C53" s="167" t="s">
        <v>51</v>
      </c>
      <c r="D53" s="167" t="s">
        <v>52</v>
      </c>
      <c r="E53" s="168" t="s">
        <v>28</v>
      </c>
      <c r="F53" s="167" t="s">
        <v>29</v>
      </c>
      <c r="G53" s="168" t="s">
        <v>30</v>
      </c>
    </row>
    <row r="54" spans="1:7" ht="12.75" customHeight="1" x14ac:dyDescent="0.25">
      <c r="A54" s="7"/>
      <c r="B54" s="59" t="s">
        <v>73</v>
      </c>
      <c r="C54" s="59" t="s">
        <v>105</v>
      </c>
      <c r="D54" s="162">
        <v>0.16</v>
      </c>
      <c r="E54" s="59" t="s">
        <v>74</v>
      </c>
      <c r="F54" s="163">
        <v>50000</v>
      </c>
      <c r="G54" s="163">
        <f t="shared" ref="G54" si="5">(D54*F54)</f>
        <v>8000</v>
      </c>
    </row>
    <row r="55" spans="1:7" ht="12.75" customHeight="1" x14ac:dyDescent="0.25">
      <c r="A55" s="7"/>
      <c r="B55" s="59" t="s">
        <v>75</v>
      </c>
      <c r="C55" s="59" t="s">
        <v>105</v>
      </c>
      <c r="D55" s="162">
        <v>0.66</v>
      </c>
      <c r="E55" s="59" t="s">
        <v>76</v>
      </c>
      <c r="F55" s="163">
        <v>13000</v>
      </c>
      <c r="G55" s="163">
        <f t="shared" ref="G55" si="6">(D55*F55)</f>
        <v>8580</v>
      </c>
    </row>
    <row r="56" spans="1:7" ht="13.5" customHeight="1" x14ac:dyDescent="0.25">
      <c r="A56" s="5"/>
      <c r="B56" s="45" t="s">
        <v>77</v>
      </c>
      <c r="C56" s="46"/>
      <c r="D56" s="46"/>
      <c r="E56" s="46"/>
      <c r="F56" s="47"/>
      <c r="G56" s="48">
        <f>SUM(G54:G55)</f>
        <v>16580</v>
      </c>
    </row>
    <row r="57" spans="1:7" ht="12" customHeight="1" x14ac:dyDescent="0.25">
      <c r="A57" s="2"/>
      <c r="B57" s="66"/>
      <c r="C57" s="66"/>
      <c r="D57" s="102"/>
      <c r="E57" s="102"/>
      <c r="F57" s="67"/>
      <c r="G57" s="67"/>
    </row>
    <row r="58" spans="1:7" ht="12" customHeight="1" x14ac:dyDescent="0.25">
      <c r="A58" s="63"/>
      <c r="B58" s="68" t="s">
        <v>78</v>
      </c>
      <c r="C58" s="69"/>
      <c r="D58" s="103"/>
      <c r="E58" s="103"/>
      <c r="F58" s="69"/>
      <c r="G58" s="70">
        <f>G27+G37+G50+G56</f>
        <v>151319.66666666669</v>
      </c>
    </row>
    <row r="59" spans="1:7" ht="12" customHeight="1" x14ac:dyDescent="0.25">
      <c r="A59" s="63"/>
      <c r="B59" s="71" t="s">
        <v>79</v>
      </c>
      <c r="C59" s="50"/>
      <c r="D59" s="104"/>
      <c r="E59" s="104"/>
      <c r="F59" s="50"/>
      <c r="G59" s="72">
        <f>G58*0.05</f>
        <v>7565.9833333333345</v>
      </c>
    </row>
    <row r="60" spans="1:7" ht="12" customHeight="1" x14ac:dyDescent="0.25">
      <c r="A60" s="63"/>
      <c r="B60" s="73" t="s">
        <v>80</v>
      </c>
      <c r="C60" s="49"/>
      <c r="D60" s="105"/>
      <c r="E60" s="105"/>
      <c r="F60" s="49"/>
      <c r="G60" s="74">
        <f>G59+G58</f>
        <v>158885.65000000002</v>
      </c>
    </row>
    <row r="61" spans="1:7" ht="12" customHeight="1" x14ac:dyDescent="0.25">
      <c r="A61" s="63"/>
      <c r="B61" s="71" t="s">
        <v>81</v>
      </c>
      <c r="C61" s="50"/>
      <c r="D61" s="104"/>
      <c r="E61" s="104"/>
      <c r="F61" s="50"/>
      <c r="G61" s="72">
        <f>G12</f>
        <v>360000</v>
      </c>
    </row>
    <row r="62" spans="1:7" ht="12" customHeight="1" x14ac:dyDescent="0.25">
      <c r="A62" s="63"/>
      <c r="B62" s="75" t="s">
        <v>82</v>
      </c>
      <c r="C62" s="76"/>
      <c r="D62" s="106"/>
      <c r="E62" s="106"/>
      <c r="F62" s="76"/>
      <c r="G62" s="128">
        <f>G61-G60</f>
        <v>201114.34999999998</v>
      </c>
    </row>
    <row r="63" spans="1:7" ht="12" customHeight="1" x14ac:dyDescent="0.25">
      <c r="A63" s="63"/>
      <c r="B63" s="64" t="s">
        <v>83</v>
      </c>
      <c r="C63" s="65"/>
      <c r="D63" s="107"/>
      <c r="E63" s="107"/>
      <c r="F63" s="65"/>
      <c r="G63" s="60"/>
    </row>
    <row r="64" spans="1:7" ht="12.75" customHeight="1" thickBot="1" x14ac:dyDescent="0.3">
      <c r="A64" s="63"/>
      <c r="B64" s="77"/>
      <c r="C64" s="65"/>
      <c r="D64" s="107"/>
      <c r="E64" s="107"/>
      <c r="F64" s="65"/>
      <c r="G64" s="60"/>
    </row>
    <row r="65" spans="1:7" ht="12" customHeight="1" x14ac:dyDescent="0.25">
      <c r="A65" s="63"/>
      <c r="B65" s="85" t="s">
        <v>84</v>
      </c>
      <c r="C65" s="86"/>
      <c r="D65" s="108"/>
      <c r="E65" s="108"/>
      <c r="F65" s="87"/>
      <c r="G65" s="60"/>
    </row>
    <row r="66" spans="1:7" ht="12" customHeight="1" x14ac:dyDescent="0.25">
      <c r="A66" s="63"/>
      <c r="B66" s="88" t="s">
        <v>85</v>
      </c>
      <c r="C66" s="62"/>
      <c r="D66" s="109"/>
      <c r="E66" s="109"/>
      <c r="F66" s="89"/>
      <c r="G66" s="60"/>
    </row>
    <row r="67" spans="1:7" ht="12" customHeight="1" x14ac:dyDescent="0.25">
      <c r="A67" s="63"/>
      <c r="B67" s="88" t="s">
        <v>86</v>
      </c>
      <c r="C67" s="62"/>
      <c r="D67" s="109"/>
      <c r="E67" s="109"/>
      <c r="F67" s="89"/>
      <c r="G67" s="60"/>
    </row>
    <row r="68" spans="1:7" ht="12" customHeight="1" x14ac:dyDescent="0.25">
      <c r="A68" s="63"/>
      <c r="B68" s="88" t="s">
        <v>87</v>
      </c>
      <c r="C68" s="62"/>
      <c r="D68" s="109"/>
      <c r="E68" s="109"/>
      <c r="F68" s="89"/>
      <c r="G68" s="60"/>
    </row>
    <row r="69" spans="1:7" ht="12" customHeight="1" x14ac:dyDescent="0.25">
      <c r="A69" s="63"/>
      <c r="B69" s="88" t="s">
        <v>88</v>
      </c>
      <c r="C69" s="62"/>
      <c r="D69" s="109"/>
      <c r="E69" s="109"/>
      <c r="F69" s="89"/>
      <c r="G69" s="60"/>
    </row>
    <row r="70" spans="1:7" ht="12" customHeight="1" x14ac:dyDescent="0.25">
      <c r="A70" s="63"/>
      <c r="B70" s="88" t="s">
        <v>89</v>
      </c>
      <c r="C70" s="62"/>
      <c r="D70" s="109"/>
      <c r="E70" s="109"/>
      <c r="F70" s="89"/>
      <c r="G70" s="60"/>
    </row>
    <row r="71" spans="1:7" ht="12.75" customHeight="1" thickBot="1" x14ac:dyDescent="0.3">
      <c r="A71" s="63"/>
      <c r="B71" s="90" t="s">
        <v>90</v>
      </c>
      <c r="C71" s="91"/>
      <c r="D71" s="110"/>
      <c r="E71" s="110"/>
      <c r="F71" s="92"/>
      <c r="G71" s="60"/>
    </row>
    <row r="72" spans="1:7" ht="12.75" customHeight="1" x14ac:dyDescent="0.25">
      <c r="A72" s="63"/>
      <c r="B72" s="83"/>
      <c r="C72" s="62"/>
      <c r="D72" s="109"/>
      <c r="E72" s="109"/>
      <c r="F72" s="62"/>
      <c r="G72" s="60"/>
    </row>
    <row r="73" spans="1:7" ht="15" customHeight="1" thickBot="1" x14ac:dyDescent="0.3">
      <c r="A73" s="63"/>
      <c r="B73" s="137" t="s">
        <v>91</v>
      </c>
      <c r="C73" s="138"/>
      <c r="D73" s="111"/>
      <c r="E73" s="118"/>
      <c r="F73" s="52"/>
      <c r="G73" s="60"/>
    </row>
    <row r="74" spans="1:7" ht="12" customHeight="1" x14ac:dyDescent="0.25">
      <c r="A74" s="63"/>
      <c r="B74" s="79" t="s">
        <v>72</v>
      </c>
      <c r="C74" s="53" t="s">
        <v>92</v>
      </c>
      <c r="D74" s="112" t="s">
        <v>93</v>
      </c>
      <c r="E74" s="118"/>
      <c r="F74" s="52"/>
      <c r="G74" s="60"/>
    </row>
    <row r="75" spans="1:7" ht="12" customHeight="1" x14ac:dyDescent="0.25">
      <c r="A75" s="63"/>
      <c r="B75" s="80" t="s">
        <v>94</v>
      </c>
      <c r="C75" s="54">
        <f>G27</f>
        <v>26200</v>
      </c>
      <c r="D75" s="113">
        <f>(C75/C81)</f>
        <v>0.16489846628691765</v>
      </c>
      <c r="E75" s="118"/>
      <c r="F75" s="52"/>
      <c r="G75" s="60"/>
    </row>
    <row r="76" spans="1:7" ht="12" customHeight="1" x14ac:dyDescent="0.25">
      <c r="A76" s="63"/>
      <c r="B76" s="80" t="s">
        <v>95</v>
      </c>
      <c r="C76" s="55">
        <f>G32</f>
        <v>0</v>
      </c>
      <c r="D76" s="113">
        <v>0</v>
      </c>
      <c r="E76" s="118"/>
      <c r="F76" s="52"/>
      <c r="G76" s="60"/>
    </row>
    <row r="77" spans="1:7" ht="12" customHeight="1" x14ac:dyDescent="0.25">
      <c r="A77" s="63"/>
      <c r="B77" s="80" t="s">
        <v>96</v>
      </c>
      <c r="C77" s="54">
        <f>G37</f>
        <v>2080</v>
      </c>
      <c r="D77" s="113">
        <f>(C77/C81)</f>
        <v>1.3091175949495751E-2</v>
      </c>
      <c r="E77" s="118"/>
      <c r="F77" s="52"/>
      <c r="G77" s="60"/>
    </row>
    <row r="78" spans="1:7" ht="12" customHeight="1" x14ac:dyDescent="0.25">
      <c r="A78" s="63"/>
      <c r="B78" s="80" t="s">
        <v>50</v>
      </c>
      <c r="C78" s="54">
        <f>G50</f>
        <v>106459.66666666667</v>
      </c>
      <c r="D78" s="113">
        <f>(C78/C81)</f>
        <v>0.67003953262403904</v>
      </c>
      <c r="E78" s="118"/>
      <c r="F78" s="52"/>
      <c r="G78" s="60"/>
    </row>
    <row r="79" spans="1:7" ht="12" customHeight="1" x14ac:dyDescent="0.25">
      <c r="A79" s="63"/>
      <c r="B79" s="80" t="s">
        <v>97</v>
      </c>
      <c r="C79" s="56">
        <f>G56</f>
        <v>16580</v>
      </c>
      <c r="D79" s="113">
        <f>(C79/C81)</f>
        <v>0.10435177752049979</v>
      </c>
      <c r="E79" s="119"/>
      <c r="F79" s="58"/>
      <c r="G79" s="60"/>
    </row>
    <row r="80" spans="1:7" ht="12" customHeight="1" x14ac:dyDescent="0.25">
      <c r="A80" s="63"/>
      <c r="B80" s="80" t="s">
        <v>98</v>
      </c>
      <c r="C80" s="56">
        <f>G59</f>
        <v>7565.9833333333345</v>
      </c>
      <c r="D80" s="113">
        <f>(C80/C81)</f>
        <v>4.7619047619047616E-2</v>
      </c>
      <c r="E80" s="119"/>
      <c r="F80" s="58"/>
      <c r="G80" s="60"/>
    </row>
    <row r="81" spans="1:7" ht="12.75" customHeight="1" thickBot="1" x14ac:dyDescent="0.3">
      <c r="A81" s="63"/>
      <c r="B81" s="81" t="s">
        <v>99</v>
      </c>
      <c r="C81" s="82">
        <f>SUM(C75:C80)</f>
        <v>158885.65000000002</v>
      </c>
      <c r="D81" s="114">
        <f>SUM(D75:D80)</f>
        <v>1</v>
      </c>
      <c r="E81" s="119"/>
      <c r="F81" s="58"/>
      <c r="G81" s="60"/>
    </row>
    <row r="82" spans="1:7" ht="12" customHeight="1" x14ac:dyDescent="0.25">
      <c r="A82" s="63"/>
      <c r="B82" s="77"/>
      <c r="C82" s="65"/>
      <c r="D82" s="107"/>
      <c r="E82" s="107"/>
      <c r="F82" s="65"/>
      <c r="G82" s="60"/>
    </row>
    <row r="83" spans="1:7" ht="12.75" customHeight="1" x14ac:dyDescent="0.25">
      <c r="A83" s="63"/>
      <c r="B83" s="78"/>
      <c r="C83" s="65"/>
      <c r="D83" s="107"/>
      <c r="E83" s="107"/>
      <c r="F83" s="65"/>
      <c r="G83" s="60"/>
    </row>
    <row r="84" spans="1:7" ht="12" customHeight="1" thickBot="1" x14ac:dyDescent="0.3">
      <c r="A84" s="51"/>
      <c r="B84" s="134" t="s">
        <v>100</v>
      </c>
      <c r="C84" s="135"/>
      <c r="D84" s="135"/>
      <c r="E84" s="136"/>
      <c r="F84" s="57"/>
      <c r="G84" s="60"/>
    </row>
    <row r="85" spans="1:7" ht="12" customHeight="1" x14ac:dyDescent="0.25">
      <c r="A85" s="63"/>
      <c r="B85" s="94" t="s">
        <v>101</v>
      </c>
      <c r="C85" s="121">
        <v>5</v>
      </c>
      <c r="D85" s="121">
        <v>6</v>
      </c>
      <c r="E85" s="122">
        <v>7</v>
      </c>
      <c r="F85" s="93"/>
      <c r="G85" s="61"/>
    </row>
    <row r="86" spans="1:7" ht="12.75" customHeight="1" thickBot="1" x14ac:dyDescent="0.3">
      <c r="A86" s="63"/>
      <c r="B86" s="81" t="s">
        <v>102</v>
      </c>
      <c r="C86" s="82">
        <f>(G60/C85)</f>
        <v>31777.130000000005</v>
      </c>
      <c r="D86" s="115">
        <f>(G60/D85)</f>
        <v>26480.941666666669</v>
      </c>
      <c r="E86" s="120">
        <f>(G60/E85)</f>
        <v>22697.950000000004</v>
      </c>
      <c r="F86" s="93"/>
      <c r="G86" s="61"/>
    </row>
    <row r="87" spans="1:7" ht="15.6" customHeight="1" x14ac:dyDescent="0.25">
      <c r="A87" s="63"/>
      <c r="B87" s="84" t="s">
        <v>103</v>
      </c>
      <c r="C87" s="62"/>
      <c r="D87" s="109"/>
      <c r="E87" s="109"/>
      <c r="F87" s="62"/>
      <c r="G87" s="62"/>
    </row>
  </sheetData>
  <mergeCells count="10">
    <mergeCell ref="B84:E84"/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6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2021-03-31T01:46:59Z</dcterms:modified>
  <cp:category/>
  <cp:contentStatus/>
</cp:coreProperties>
</file>