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Palt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2" i="1"/>
  <c r="G49" i="1"/>
  <c r="G50" i="1"/>
  <c r="G44" i="1"/>
  <c r="G45" i="1"/>
  <c r="G46" i="1"/>
  <c r="G22" i="1"/>
  <c r="G23" i="1"/>
  <c r="G24" i="1"/>
  <c r="G25" i="1"/>
  <c r="G26" i="1"/>
  <c r="G27" i="1"/>
  <c r="G53" i="1"/>
  <c r="G48" i="1"/>
  <c r="G12" i="1"/>
  <c r="G43" i="1"/>
  <c r="G55" i="1"/>
  <c r="C83" i="1"/>
  <c r="G60" i="1"/>
  <c r="C81" i="1"/>
  <c r="G59" i="1"/>
  <c r="G61" i="1"/>
  <c r="C84" i="1"/>
  <c r="G37" i="1"/>
  <c r="G21" i="1"/>
  <c r="G28" i="1"/>
  <c r="G66" i="1"/>
  <c r="G38" i="1"/>
  <c r="C82" i="1"/>
  <c r="C80" i="1"/>
  <c r="G63" i="1"/>
  <c r="G64" i="1" s="1"/>
  <c r="G65" i="1" l="1"/>
  <c r="C85" i="1"/>
  <c r="C86" i="1" l="1"/>
  <c r="D91" i="1"/>
  <c r="E91" i="1"/>
  <c r="G67" i="1"/>
  <c r="C91" i="1"/>
  <c r="D80" i="1" l="1"/>
  <c r="D84" i="1"/>
  <c r="D83" i="1"/>
  <c r="D82" i="1"/>
  <c r="D85" i="1"/>
  <c r="D86" i="1" l="1"/>
</calcChain>
</file>

<file path=xl/sharedStrings.xml><?xml version="1.0" encoding="utf-8"?>
<sst xmlns="http://schemas.openxmlformats.org/spreadsheetml/2006/main" count="156" uniqueCount="116">
  <si>
    <t>RUBRO O CULTIVO</t>
  </si>
  <si>
    <t>PALTO</t>
  </si>
  <si>
    <t>RENDIMIENTO (Kg/Há.)</t>
  </si>
  <si>
    <t>VARIEDAD</t>
  </si>
  <si>
    <t>Hass</t>
  </si>
  <si>
    <t>FECHA ESTIMADA  PRECIO VENTA</t>
  </si>
  <si>
    <t>Octubre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</si>
  <si>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</si>
  <si>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</si>
  <si>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</si>
  <si>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</si>
  <si>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</si>
  <si>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</si>
  <si>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</si>
  <si>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</si>
  <si>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</si>
  <si>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</si>
  <si>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</si>
  <si>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Cabildo - La Ligua</t>
  </si>
  <si>
    <t>FECHA DE COSECHA</t>
  </si>
  <si>
    <t>septiembre - abril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</si>
  <si>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</si>
  <si>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</si>
  <si>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</si>
  <si>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</si>
  <si>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</si>
  <si>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</si>
  <si>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</si>
  <si>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</si>
  <si>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</si>
  <si>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</si>
  <si>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</si>
  <si>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</si>
  <si>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</si>
  <si>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</si>
  <si>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Mantención sistema riego</t>
  </si>
  <si>
    <t>May-Dic</t>
  </si>
  <si>
    <t>Riegos y revisión srt</t>
  </si>
  <si>
    <t>Agosto-Mayo</t>
  </si>
  <si>
    <t>Fertilización</t>
  </si>
  <si>
    <t>Ago-Mayo</t>
  </si>
  <si>
    <t>Control de malezas</t>
  </si>
  <si>
    <t>Agosto-Dic -Abril</t>
  </si>
  <si>
    <t>Control de plagas</t>
  </si>
  <si>
    <t>Diciembre- Abril</t>
  </si>
  <si>
    <t>Cosecha (realizada x intermediario)</t>
  </si>
  <si>
    <t>Septiembre - Abril</t>
  </si>
  <si>
    <t>Subtotal Jornadas Hombre</t>
  </si>
  <si>
    <t>JORNADAS ANIMAL</t>
  </si>
  <si>
    <t>Subtotal Jornadas Animal</t>
  </si>
  <si>
    <t>MAQUINARIA</t>
  </si>
  <si>
    <t>Pulverizadora</t>
  </si>
  <si>
    <t>JM</t>
  </si>
  <si>
    <t>Sept - Abril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</si>
  <si>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</si>
  <si>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</si>
  <si>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</si>
  <si>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</si>
  <si>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</si>
  <si>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</si>
  <si>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Palto</t>
  </si>
  <si>
    <t>Kg</t>
  </si>
  <si>
    <t>Sep - Abril</t>
  </si>
  <si>
    <t>Nitrato de Potasio</t>
  </si>
  <si>
    <t>Nov-Dic-Ene</t>
  </si>
  <si>
    <t>Keylate Zn</t>
  </si>
  <si>
    <t>Lt.</t>
  </si>
  <si>
    <t>Oct - Ene</t>
  </si>
  <si>
    <t>Solubor</t>
  </si>
  <si>
    <t>kg</t>
  </si>
  <si>
    <t>Sep</t>
  </si>
  <si>
    <t>HERBICIDAS</t>
  </si>
  <si>
    <t xml:space="preserve">Rango 480 ® </t>
  </si>
  <si>
    <t>Todo el año</t>
  </si>
  <si>
    <t xml:space="preserve">MCPA 750 ® </t>
  </si>
  <si>
    <t xml:space="preserve">Aliado WG ® </t>
  </si>
  <si>
    <t>gr</t>
  </si>
  <si>
    <t>FITOSANITARIOS</t>
  </si>
  <si>
    <t>Abamite</t>
  </si>
  <si>
    <t>Sept - May</t>
  </si>
  <si>
    <t>Troya 4 Ec</t>
  </si>
  <si>
    <t>Aceite Miscible</t>
  </si>
  <si>
    <t>Subtotal Insumos</t>
  </si>
  <si>
    <t>OTROS</t>
  </si>
  <si>
    <t>Item</t>
  </si>
  <si>
    <t>Electricidad</t>
  </si>
  <si>
    <t>Kw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</si>
  <si>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</si>
  <si>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</si>
  <si>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</si>
  <si>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</si>
  <si>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</si>
  <si>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</si>
  <si>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</si>
  <si>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</si>
  <si>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</si>
  <si>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</si>
  <si>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</si>
  <si>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</si>
  <si>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</si>
  <si>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</si>
  <si>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</si>
  <si>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</si>
  <si>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</si>
  <si>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</si>
  <si>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</si>
  <si>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</si>
  <si>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</si>
  <si>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</si>
  <si>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</si>
  <si>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</si>
  <si>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</si>
  <si>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</si>
  <si>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</si>
  <si>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</si>
  <si>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Gestiòn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</si>
</sst>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3" fontId="13" fillId="10" borderId="53" xfId="0" applyNumberFormat="1" applyFont="1" applyFill="1" applyBorder="1" applyAlignment="1">
      <alignment vertical="center"/>
    </xf>
    <xf numFmtId="166" fontId="13" fillId="10" borderId="38" xfId="0" applyNumberFormat="1" applyFont="1" applyFill="1" applyBorder="1" applyAlignment="1">
      <alignment vertical="center"/>
    </xf>
    <xf numFmtId="166" fontId="13" fillId="10" borderId="39" xfId="0" applyNumberFormat="1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2920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7778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J61" sqref="J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0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7"/>
      <c r="F1" s="2"/>
      <c r="G1" s="2"/>
    </row>
    <row r="2" spans="1:7" ht="15" customHeight="1" x14ac:dyDescent="0.25">
      <c r="A2" s="2"/>
      <c r="B2" s="2"/>
      <c r="C2" s="2"/>
      <c r="D2" s="2"/>
      <c r="E2" s="117"/>
      <c r="F2" s="2"/>
      <c r="G2" s="2"/>
    </row>
    <row r="3" spans="1:7" ht="15" customHeight="1" x14ac:dyDescent="0.25">
      <c r="A3" s="2"/>
      <c r="B3" s="2"/>
      <c r="C3" s="2"/>
      <c r="D3" s="2"/>
      <c r="E3" s="117"/>
      <c r="F3" s="2"/>
      <c r="G3" s="2"/>
    </row>
    <row r="4" spans="1:7" ht="15" customHeight="1" x14ac:dyDescent="0.25">
      <c r="A4" s="2"/>
      <c r="B4" s="2"/>
      <c r="C4" s="2"/>
      <c r="D4" s="2"/>
      <c r="E4" s="117"/>
      <c r="F4" s="2"/>
      <c r="G4" s="2"/>
    </row>
    <row r="5" spans="1:7" ht="15" customHeight="1" x14ac:dyDescent="0.25">
      <c r="A5" s="2"/>
      <c r="B5" s="2"/>
      <c r="C5" s="2"/>
      <c r="D5" s="2"/>
      <c r="E5" s="117"/>
      <c r="F5" s="2"/>
      <c r="G5" s="2"/>
    </row>
    <row r="6" spans="1:7" ht="15" customHeight="1" x14ac:dyDescent="0.25">
      <c r="A6" s="2"/>
      <c r="B6" s="2"/>
      <c r="C6" s="2"/>
      <c r="D6" s="2"/>
      <c r="E6" s="117"/>
      <c r="F6" s="2"/>
      <c r="G6" s="2"/>
    </row>
    <row r="7" spans="1:7" ht="15" customHeight="1" x14ac:dyDescent="0.25">
      <c r="A7" s="2"/>
      <c r="B7" s="2"/>
      <c r="C7" s="2"/>
      <c r="D7" s="2"/>
      <c r="E7" s="117"/>
      <c r="F7" s="2"/>
      <c r="G7" s="2"/>
    </row>
    <row r="8" spans="1:7" ht="15" customHeight="1" x14ac:dyDescent="0.25">
      <c r="A8" s="2"/>
      <c r="B8" s="3"/>
      <c r="C8" s="4"/>
      <c r="D8" s="2"/>
      <c r="E8" s="118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0" t="s">
        <v>2</v>
      </c>
      <c r="F9" s="161"/>
      <c r="G9" s="9">
        <v>8000</v>
      </c>
    </row>
    <row r="10" spans="1:7" ht="15" x14ac:dyDescent="0.25">
      <c r="A10" s="5"/>
      <c r="B10" s="10" t="s">
        <v>3</v>
      </c>
      <c r="C10" s="11" t="s">
        <v>4</v>
      </c>
      <c r="D10" s="12"/>
      <c r="E10" s="158" t="s">
        <v>5</v>
      </c>
      <c r="F10" s="159"/>
      <c r="G10" s="119" t="s">
        <v>6</v>
      </c>
    </row>
    <row r="11" spans="1:7" ht="15" x14ac:dyDescent="0.25">
      <c r="A11" s="5"/>
      <c r="B11" s="10" t="s">
        <v>7</v>
      </c>
      <c r="C11" s="119" t="s">
        <v>8</v>
      </c>
      <c r="D11" s="12"/>
      <c r="E11" s="158" t="s">
        <v>9</v>
      </c>
      <c r="F11" s="159"/>
      <c r="G11" s="140">
        <v>1500</v>
      </c>
    </row>
    <row r="12" spans="1:7" ht="15" x14ac:dyDescent="0.25">
      <c r="A12" s="5"/>
      <c r="B12" s="10" t="s">
        <v>10</v>
      </c>
      <c r="C12" s="11" t="s">
        <v>11</v>
      </c>
      <c r="D12" s="12"/>
      <c r="E12" s="151" t="s">
        <v>12</v>
      </c>
      <c r="F12" s="152"/>
      <c r="G12" s="139">
        <f>(G9*G11)</f>
        <v>12000000</v>
      </c>
    </row>
    <row r="13" spans="1:7" ht="25.5" x14ac:dyDescent="0.25">
      <c r="A13" s="5"/>
      <c r="B13" s="10" t="s">
        <v>13</v>
      </c>
      <c r="C13" s="119" t="s">
        <v>14</v>
      </c>
      <c r="D13" s="12"/>
      <c r="E13" s="158" t="s">
        <v>15</v>
      </c>
      <c r="F13" s="159"/>
      <c r="G13" s="11" t="s">
        <v>16</v>
      </c>
    </row>
    <row r="14" spans="1:7" ht="15" x14ac:dyDescent="0.25">
      <c r="A14" s="5"/>
      <c r="B14" s="10" t="s">
        <v>17</v>
      </c>
      <c r="C14" s="119" t="s">
        <v>18</v>
      </c>
      <c r="D14" s="12"/>
      <c r="E14" s="158" t="s">
        <v>19</v>
      </c>
      <c r="F14" s="159"/>
      <c r="G14" s="119" t="s">
        <v>20</v>
      </c>
    </row>
    <row r="15" spans="1:7" ht="25.5" x14ac:dyDescent="0.25">
      <c r="A15" s="5"/>
      <c r="B15" s="10" t="s">
        <v>21</v>
      </c>
      <c r="C15" s="141">
        <v>44228</v>
      </c>
      <c r="D15" s="12"/>
      <c r="E15" s="162" t="s">
        <v>22</v>
      </c>
      <c r="F15" s="163"/>
      <c r="G15" s="11" t="s">
        <v>23</v>
      </c>
    </row>
    <row r="16" spans="1:7" ht="12" customHeight="1" x14ac:dyDescent="0.25">
      <c r="A16" s="2"/>
      <c r="B16" s="13"/>
      <c r="C16" s="14"/>
      <c r="D16" s="15"/>
      <c r="E16" s="120"/>
      <c r="F16" s="16"/>
      <c r="G16" s="17"/>
    </row>
    <row r="17" spans="1:7" ht="12" customHeight="1" x14ac:dyDescent="0.25">
      <c r="A17" s="18"/>
      <c r="B17" s="164" t="s">
        <v>24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9"/>
      <c r="C18" s="20"/>
      <c r="D18" s="20"/>
      <c r="E18" s="121"/>
      <c r="F18" s="21"/>
      <c r="G18" s="21"/>
    </row>
    <row r="19" spans="1:7" ht="12" customHeight="1" x14ac:dyDescent="0.25">
      <c r="A19" s="5"/>
      <c r="B19" s="22" t="s">
        <v>25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18" customHeight="1" x14ac:dyDescent="0.25">
      <c r="A21" s="18"/>
      <c r="B21" s="11" t="s">
        <v>32</v>
      </c>
      <c r="C21" s="26" t="s">
        <v>33</v>
      </c>
      <c r="D21" s="147">
        <v>8</v>
      </c>
      <c r="E21" s="11" t="s">
        <v>34</v>
      </c>
      <c r="F21" s="122">
        <v>20000</v>
      </c>
      <c r="G21" s="139">
        <f>(D21*F21)</f>
        <v>160000</v>
      </c>
    </row>
    <row r="22" spans="1:7" ht="12.75" customHeight="1" x14ac:dyDescent="0.25">
      <c r="A22" s="18"/>
      <c r="B22" s="11" t="s">
        <v>35</v>
      </c>
      <c r="C22" s="26" t="s">
        <v>33</v>
      </c>
      <c r="D22" s="147">
        <v>2</v>
      </c>
      <c r="E22" s="11" t="s">
        <v>36</v>
      </c>
      <c r="F22" s="122">
        <v>20000</v>
      </c>
      <c r="G22" s="139">
        <f t="shared" ref="G22:G27" si="0">(D22*F22)</f>
        <v>40000</v>
      </c>
    </row>
    <row r="23" spans="1:7" ht="12.75" customHeight="1" x14ac:dyDescent="0.25">
      <c r="A23" s="18"/>
      <c r="B23" s="11" t="s">
        <v>37</v>
      </c>
      <c r="C23" s="26" t="s">
        <v>33</v>
      </c>
      <c r="D23" s="147">
        <v>25</v>
      </c>
      <c r="E23" s="11" t="s">
        <v>38</v>
      </c>
      <c r="F23" s="122">
        <v>20000</v>
      </c>
      <c r="G23" s="139">
        <f t="shared" si="0"/>
        <v>500000</v>
      </c>
    </row>
    <row r="24" spans="1:7" ht="12.75" customHeight="1" x14ac:dyDescent="0.25">
      <c r="A24" s="18"/>
      <c r="B24" s="11" t="s">
        <v>39</v>
      </c>
      <c r="C24" s="26" t="s">
        <v>33</v>
      </c>
      <c r="D24" s="147">
        <v>6</v>
      </c>
      <c r="E24" s="11" t="s">
        <v>40</v>
      </c>
      <c r="F24" s="122">
        <v>20000</v>
      </c>
      <c r="G24" s="139">
        <f t="shared" si="0"/>
        <v>120000</v>
      </c>
    </row>
    <row r="25" spans="1:7" ht="12.75" customHeight="1" x14ac:dyDescent="0.25">
      <c r="A25" s="18"/>
      <c r="B25" s="11" t="s">
        <v>41</v>
      </c>
      <c r="C25" s="26" t="s">
        <v>33</v>
      </c>
      <c r="D25" s="147">
        <v>5</v>
      </c>
      <c r="E25" s="11" t="s">
        <v>42</v>
      </c>
      <c r="F25" s="122">
        <v>20000</v>
      </c>
      <c r="G25" s="139">
        <f t="shared" si="0"/>
        <v>100000</v>
      </c>
    </row>
    <row r="26" spans="1:7" ht="12.75" customHeight="1" x14ac:dyDescent="0.25">
      <c r="A26" s="18"/>
      <c r="B26" s="11" t="s">
        <v>43</v>
      </c>
      <c r="C26" s="26" t="s">
        <v>33</v>
      </c>
      <c r="D26" s="147">
        <v>2</v>
      </c>
      <c r="E26" s="11" t="s">
        <v>44</v>
      </c>
      <c r="F26" s="122">
        <v>20000</v>
      </c>
      <c r="G26" s="139">
        <f t="shared" si="0"/>
        <v>40000</v>
      </c>
    </row>
    <row r="27" spans="1:7" ht="19.899999999999999" customHeight="1" x14ac:dyDescent="0.25">
      <c r="A27" s="18"/>
      <c r="B27" s="11" t="s">
        <v>45</v>
      </c>
      <c r="C27" s="26" t="s">
        <v>33</v>
      </c>
      <c r="D27" s="147">
        <v>18</v>
      </c>
      <c r="E27" s="11" t="s">
        <v>46</v>
      </c>
      <c r="F27" s="122">
        <v>20000</v>
      </c>
      <c r="G27" s="139">
        <f t="shared" si="0"/>
        <v>360000</v>
      </c>
    </row>
    <row r="28" spans="1:7" ht="12.75" customHeight="1" x14ac:dyDescent="0.25">
      <c r="A28" s="18"/>
      <c r="B28" s="27" t="s">
        <v>47</v>
      </c>
      <c r="C28" s="28"/>
      <c r="D28" s="28"/>
      <c r="E28" s="28"/>
      <c r="F28" s="29"/>
      <c r="G28" s="142">
        <f>SUM(G21:G27)</f>
        <v>1320000</v>
      </c>
    </row>
    <row r="29" spans="1:7" ht="12" customHeight="1" x14ac:dyDescent="0.25">
      <c r="A29" s="2"/>
      <c r="B29" s="19"/>
      <c r="C29" s="21"/>
      <c r="D29" s="21"/>
      <c r="E29" s="121"/>
      <c r="F29" s="30"/>
      <c r="G29" s="30"/>
    </row>
    <row r="30" spans="1:7" ht="12" customHeight="1" x14ac:dyDescent="0.25">
      <c r="A30" s="5"/>
      <c r="B30" s="31" t="s">
        <v>48</v>
      </c>
      <c r="C30" s="32"/>
      <c r="D30" s="33"/>
      <c r="E30" s="33"/>
      <c r="F30" s="34"/>
      <c r="G30" s="34"/>
    </row>
    <row r="31" spans="1:7" ht="24" customHeight="1" x14ac:dyDescent="0.25">
      <c r="A31" s="5"/>
      <c r="B31" s="35" t="s">
        <v>26</v>
      </c>
      <c r="C31" s="36" t="s">
        <v>27</v>
      </c>
      <c r="D31" s="36" t="s">
        <v>28</v>
      </c>
      <c r="E31" s="35" t="s">
        <v>29</v>
      </c>
      <c r="F31" s="36" t="s">
        <v>30</v>
      </c>
      <c r="G31" s="35" t="s">
        <v>31</v>
      </c>
    </row>
    <row r="32" spans="1:7" ht="12" customHeight="1" x14ac:dyDescent="0.25">
      <c r="A32" s="5"/>
      <c r="B32" s="122"/>
      <c r="C32" s="26"/>
      <c r="D32" s="122"/>
      <c r="E32" s="11"/>
      <c r="F32" s="122"/>
      <c r="G32" s="107"/>
    </row>
    <row r="33" spans="1:11" ht="12" customHeight="1" x14ac:dyDescent="0.25">
      <c r="A33" s="5"/>
      <c r="B33" s="37" t="s">
        <v>49</v>
      </c>
      <c r="C33" s="38"/>
      <c r="D33" s="38"/>
      <c r="E33" s="38"/>
      <c r="F33" s="39"/>
      <c r="G33" s="108"/>
    </row>
    <row r="34" spans="1:11" ht="12" customHeight="1" x14ac:dyDescent="0.25">
      <c r="A34" s="2"/>
      <c r="B34" s="40"/>
      <c r="C34" s="41"/>
      <c r="D34" s="41"/>
      <c r="E34" s="123"/>
      <c r="F34" s="42"/>
      <c r="G34" s="42"/>
    </row>
    <row r="35" spans="1:11" ht="12" customHeight="1" x14ac:dyDescent="0.25">
      <c r="A35" s="5"/>
      <c r="B35" s="31" t="s">
        <v>50</v>
      </c>
      <c r="C35" s="32"/>
      <c r="D35" s="33"/>
      <c r="E35" s="33"/>
      <c r="F35" s="34"/>
      <c r="G35" s="34"/>
    </row>
    <row r="36" spans="1:11" ht="24" customHeight="1" x14ac:dyDescent="0.25">
      <c r="A36" s="5"/>
      <c r="B36" s="43" t="s">
        <v>26</v>
      </c>
      <c r="C36" s="43" t="s">
        <v>27</v>
      </c>
      <c r="D36" s="43" t="s">
        <v>28</v>
      </c>
      <c r="E36" s="43" t="s">
        <v>29</v>
      </c>
      <c r="F36" s="44" t="s">
        <v>30</v>
      </c>
      <c r="G36" s="43" t="s">
        <v>31</v>
      </c>
    </row>
    <row r="37" spans="1:11" ht="12.75" customHeight="1" x14ac:dyDescent="0.25">
      <c r="A37" s="18"/>
      <c r="B37" s="11" t="s">
        <v>51</v>
      </c>
      <c r="C37" s="11" t="s">
        <v>52</v>
      </c>
      <c r="D37" s="147">
        <v>0.65</v>
      </c>
      <c r="E37" s="11" t="s">
        <v>53</v>
      </c>
      <c r="F37" s="122">
        <v>120000</v>
      </c>
      <c r="G37" s="122">
        <f t="shared" ref="G37" si="1">(D37*F37)</f>
        <v>78000</v>
      </c>
    </row>
    <row r="38" spans="1:11" ht="12.75" customHeight="1" x14ac:dyDescent="0.25">
      <c r="A38" s="5"/>
      <c r="B38" s="45" t="s">
        <v>54</v>
      </c>
      <c r="C38" s="46"/>
      <c r="D38" s="46"/>
      <c r="E38" s="46"/>
      <c r="F38" s="46"/>
      <c r="G38" s="143">
        <f>SUM(G37:G37)</f>
        <v>78000</v>
      </c>
    </row>
    <row r="39" spans="1:11" ht="12" customHeight="1" x14ac:dyDescent="0.25">
      <c r="A39" s="2"/>
      <c r="B39" s="40"/>
      <c r="C39" s="41"/>
      <c r="D39" s="41"/>
      <c r="E39" s="123"/>
      <c r="F39" s="42"/>
      <c r="G39" s="42"/>
    </row>
    <row r="40" spans="1:11" ht="12" customHeight="1" x14ac:dyDescent="0.25">
      <c r="A40" s="5"/>
      <c r="B40" s="31" t="s">
        <v>55</v>
      </c>
      <c r="C40" s="32"/>
      <c r="D40" s="33"/>
      <c r="E40" s="33"/>
      <c r="F40" s="34"/>
      <c r="G40" s="34"/>
    </row>
    <row r="41" spans="1:11" ht="24" customHeight="1" x14ac:dyDescent="0.25">
      <c r="A41" s="5"/>
      <c r="B41" s="44" t="s">
        <v>56</v>
      </c>
      <c r="C41" s="44" t="s">
        <v>57</v>
      </c>
      <c r="D41" s="132" t="s">
        <v>58</v>
      </c>
      <c r="E41" s="44" t="s">
        <v>29</v>
      </c>
      <c r="F41" s="44" t="s">
        <v>30</v>
      </c>
      <c r="G41" s="44" t="s">
        <v>31</v>
      </c>
      <c r="K41" s="106"/>
    </row>
    <row r="42" spans="1:11" ht="12.75" customHeight="1" x14ac:dyDescent="0.25">
      <c r="A42" s="18"/>
      <c r="B42" s="148" t="s">
        <v>59</v>
      </c>
      <c r="C42" s="47"/>
      <c r="D42" s="47"/>
      <c r="E42" s="47"/>
      <c r="F42" s="47"/>
      <c r="G42" s="47"/>
      <c r="K42" s="106"/>
    </row>
    <row r="43" spans="1:11" ht="12.75" customHeight="1" x14ac:dyDescent="0.25">
      <c r="A43" s="18"/>
      <c r="B43" s="11" t="s">
        <v>60</v>
      </c>
      <c r="C43" s="48" t="s">
        <v>61</v>
      </c>
      <c r="D43" s="149">
        <v>500</v>
      </c>
      <c r="E43" s="48" t="s">
        <v>62</v>
      </c>
      <c r="F43" s="49">
        <v>798</v>
      </c>
      <c r="G43" s="49">
        <f>(D43*F43)</f>
        <v>399000</v>
      </c>
      <c r="K43" s="106"/>
    </row>
    <row r="44" spans="1:11" ht="12.75" customHeight="1" x14ac:dyDescent="0.25">
      <c r="A44" s="18"/>
      <c r="B44" s="11" t="s">
        <v>63</v>
      </c>
      <c r="C44" s="145" t="s">
        <v>61</v>
      </c>
      <c r="D44" s="145">
        <v>250</v>
      </c>
      <c r="E44" s="145" t="s">
        <v>64</v>
      </c>
      <c r="F44" s="49">
        <v>856</v>
      </c>
      <c r="G44" s="49">
        <f t="shared" ref="G44:G46" si="2">(D44*F44)</f>
        <v>214000</v>
      </c>
      <c r="K44" s="106"/>
    </row>
    <row r="45" spans="1:11" ht="12.75" customHeight="1" x14ac:dyDescent="0.25">
      <c r="A45" s="18"/>
      <c r="B45" s="11" t="s">
        <v>65</v>
      </c>
      <c r="C45" s="48" t="s">
        <v>66</v>
      </c>
      <c r="D45" s="149">
        <v>20</v>
      </c>
      <c r="E45" s="48" t="s">
        <v>67</v>
      </c>
      <c r="F45" s="49">
        <v>2683</v>
      </c>
      <c r="G45" s="49">
        <f t="shared" si="2"/>
        <v>53660</v>
      </c>
    </row>
    <row r="46" spans="1:11" ht="12.75" customHeight="1" x14ac:dyDescent="0.25">
      <c r="A46" s="18"/>
      <c r="B46" s="11" t="s">
        <v>68</v>
      </c>
      <c r="C46" s="48" t="s">
        <v>69</v>
      </c>
      <c r="D46" s="149">
        <v>25</v>
      </c>
      <c r="E46" s="48" t="s">
        <v>70</v>
      </c>
      <c r="F46" s="49">
        <v>3294</v>
      </c>
      <c r="G46" s="49">
        <f t="shared" si="2"/>
        <v>82350</v>
      </c>
    </row>
    <row r="47" spans="1:11" ht="12.75" customHeight="1" x14ac:dyDescent="0.25">
      <c r="A47" s="18"/>
      <c r="B47" s="148" t="s">
        <v>71</v>
      </c>
      <c r="C47" s="48"/>
      <c r="D47" s="144"/>
      <c r="E47" s="48"/>
      <c r="F47" s="49"/>
      <c r="G47" s="49"/>
    </row>
    <row r="48" spans="1:11" ht="12.75" customHeight="1" x14ac:dyDescent="0.25">
      <c r="A48" s="18"/>
      <c r="B48" s="11" t="s">
        <v>72</v>
      </c>
      <c r="C48" s="48" t="s">
        <v>66</v>
      </c>
      <c r="D48" s="149">
        <v>10</v>
      </c>
      <c r="E48" s="48" t="s">
        <v>73</v>
      </c>
      <c r="F48" s="49">
        <v>14192</v>
      </c>
      <c r="G48" s="49">
        <f t="shared" ref="G48:G50" si="3">(D48*F48)</f>
        <v>141920</v>
      </c>
    </row>
    <row r="49" spans="1:7" ht="12.75" customHeight="1" x14ac:dyDescent="0.25">
      <c r="A49" s="18"/>
      <c r="B49" s="11" t="s">
        <v>74</v>
      </c>
      <c r="C49" s="137" t="s">
        <v>66</v>
      </c>
      <c r="D49" s="150">
        <v>5</v>
      </c>
      <c r="E49" s="137" t="s">
        <v>73</v>
      </c>
      <c r="F49" s="138">
        <v>15000</v>
      </c>
      <c r="G49" s="49">
        <f t="shared" si="3"/>
        <v>75000</v>
      </c>
    </row>
    <row r="50" spans="1:7" ht="12.75" customHeight="1" x14ac:dyDescent="0.25">
      <c r="A50" s="18"/>
      <c r="B50" s="11" t="s">
        <v>75</v>
      </c>
      <c r="C50" s="137" t="s">
        <v>76</v>
      </c>
      <c r="D50" s="150">
        <v>64</v>
      </c>
      <c r="E50" s="137" t="s">
        <v>73</v>
      </c>
      <c r="F50" s="138">
        <v>950</v>
      </c>
      <c r="G50" s="49">
        <f t="shared" si="3"/>
        <v>60800</v>
      </c>
    </row>
    <row r="51" spans="1:7" ht="12.75" customHeight="1" x14ac:dyDescent="0.25">
      <c r="A51" s="18"/>
      <c r="B51" s="148" t="s">
        <v>77</v>
      </c>
      <c r="C51" s="137"/>
      <c r="D51" s="146"/>
      <c r="E51" s="137"/>
      <c r="F51" s="138"/>
      <c r="G51" s="49"/>
    </row>
    <row r="52" spans="1:7" ht="12.75" customHeight="1" x14ac:dyDescent="0.25">
      <c r="A52" s="18"/>
      <c r="B52" s="11" t="s">
        <v>78</v>
      </c>
      <c r="C52" s="137" t="s">
        <v>66</v>
      </c>
      <c r="D52" s="150">
        <v>1</v>
      </c>
      <c r="E52" s="137" t="s">
        <v>79</v>
      </c>
      <c r="F52" s="138">
        <v>13990</v>
      </c>
      <c r="G52" s="49">
        <f>(D52*F52)</f>
        <v>13990</v>
      </c>
    </row>
    <row r="53" spans="1:7" ht="12.75" customHeight="1" x14ac:dyDescent="0.25">
      <c r="A53" s="18"/>
      <c r="B53" s="11" t="s">
        <v>80</v>
      </c>
      <c r="C53" s="137" t="s">
        <v>66</v>
      </c>
      <c r="D53" s="150">
        <v>3</v>
      </c>
      <c r="E53" s="137" t="s">
        <v>79</v>
      </c>
      <c r="F53" s="138">
        <v>19800</v>
      </c>
      <c r="G53" s="49">
        <f>(D53*F53)</f>
        <v>59400</v>
      </c>
    </row>
    <row r="54" spans="1:7" ht="12.75" customHeight="1" x14ac:dyDescent="0.25">
      <c r="A54" s="18"/>
      <c r="B54" s="11" t="s">
        <v>81</v>
      </c>
      <c r="C54" s="137" t="s">
        <v>66</v>
      </c>
      <c r="D54" s="150">
        <v>5</v>
      </c>
      <c r="E54" s="137" t="s">
        <v>79</v>
      </c>
      <c r="F54" s="138">
        <v>7345</v>
      </c>
      <c r="G54" s="49">
        <f>(D54*F54)</f>
        <v>36725</v>
      </c>
    </row>
    <row r="55" spans="1:7" ht="13.5" customHeight="1" x14ac:dyDescent="0.25">
      <c r="A55" s="5"/>
      <c r="B55" s="50" t="s">
        <v>82</v>
      </c>
      <c r="C55" s="51"/>
      <c r="D55" s="51"/>
      <c r="E55" s="51"/>
      <c r="F55" s="52"/>
      <c r="G55" s="53">
        <f>SUM(G42:G54)</f>
        <v>1136845</v>
      </c>
    </row>
    <row r="56" spans="1:7" ht="12" customHeight="1" x14ac:dyDescent="0.25">
      <c r="A56" s="2"/>
      <c r="B56" s="40"/>
      <c r="C56" s="41"/>
      <c r="D56" s="41"/>
      <c r="E56" s="123"/>
      <c r="F56" s="42"/>
      <c r="G56" s="42"/>
    </row>
    <row r="57" spans="1:7" ht="12" customHeight="1" x14ac:dyDescent="0.25">
      <c r="A57" s="5"/>
      <c r="B57" s="31" t="s">
        <v>83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1" t="s">
        <v>84</v>
      </c>
      <c r="C58" s="132" t="s">
        <v>57</v>
      </c>
      <c r="D58" s="132" t="s">
        <v>58</v>
      </c>
      <c r="E58" s="131" t="s">
        <v>29</v>
      </c>
      <c r="F58" s="132" t="s">
        <v>30</v>
      </c>
      <c r="G58" s="131" t="s">
        <v>31</v>
      </c>
    </row>
    <row r="59" spans="1:7" ht="12.75" customHeight="1" x14ac:dyDescent="0.25">
      <c r="A59" s="66"/>
      <c r="B59" s="122" t="s">
        <v>85</v>
      </c>
      <c r="C59" s="137" t="s">
        <v>86</v>
      </c>
      <c r="D59" s="49">
        <v>3099</v>
      </c>
      <c r="E59" s="124" t="s">
        <v>87</v>
      </c>
      <c r="F59" s="49">
        <v>290</v>
      </c>
      <c r="G59" s="138">
        <f>(D59*F59)</f>
        <v>898710</v>
      </c>
    </row>
    <row r="60" spans="1:7" ht="12.75" customHeight="1" x14ac:dyDescent="0.25">
      <c r="A60" s="66"/>
      <c r="B60" s="122" t="s">
        <v>115</v>
      </c>
      <c r="C60" s="26" t="s">
        <v>33</v>
      </c>
      <c r="D60" s="49">
        <v>12</v>
      </c>
      <c r="E60" s="124" t="s">
        <v>87</v>
      </c>
      <c r="F60" s="49">
        <v>20000</v>
      </c>
      <c r="G60" s="138">
        <f t="shared" ref="G60" si="4">(D60*F60)</f>
        <v>240000</v>
      </c>
    </row>
    <row r="61" spans="1:7" ht="13.5" customHeight="1" x14ac:dyDescent="0.25">
      <c r="A61" s="5"/>
      <c r="B61" s="133" t="s">
        <v>88</v>
      </c>
      <c r="C61" s="134"/>
      <c r="D61" s="134"/>
      <c r="E61" s="134"/>
      <c r="F61" s="135"/>
      <c r="G61" s="136">
        <f>SUM(G59:G60)</f>
        <v>1138710</v>
      </c>
    </row>
    <row r="62" spans="1:7" ht="12" customHeight="1" x14ac:dyDescent="0.25">
      <c r="A62" s="2"/>
      <c r="B62" s="69"/>
      <c r="C62" s="69"/>
      <c r="D62" s="69"/>
      <c r="E62" s="125"/>
      <c r="F62" s="70"/>
      <c r="G62" s="70"/>
    </row>
    <row r="63" spans="1:7" ht="12" customHeight="1" x14ac:dyDescent="0.25">
      <c r="A63" s="66"/>
      <c r="B63" s="71" t="s">
        <v>89</v>
      </c>
      <c r="C63" s="72"/>
      <c r="D63" s="72"/>
      <c r="E63" s="110"/>
      <c r="F63" s="72"/>
      <c r="G63" s="73">
        <f>G28+G33+G38+G55+G61</f>
        <v>3673555</v>
      </c>
    </row>
    <row r="64" spans="1:7" ht="12" customHeight="1" x14ac:dyDescent="0.25">
      <c r="A64" s="66"/>
      <c r="B64" s="74" t="s">
        <v>90</v>
      </c>
      <c r="C64" s="55"/>
      <c r="D64" s="55"/>
      <c r="E64" s="111"/>
      <c r="F64" s="55"/>
      <c r="G64" s="75">
        <f>G63*0.05</f>
        <v>183677.75</v>
      </c>
    </row>
    <row r="65" spans="1:7" ht="12" customHeight="1" x14ac:dyDescent="0.25">
      <c r="A65" s="66"/>
      <c r="B65" s="76" t="s">
        <v>91</v>
      </c>
      <c r="C65" s="54"/>
      <c r="D65" s="54"/>
      <c r="E65" s="112"/>
      <c r="F65" s="54"/>
      <c r="G65" s="77">
        <f>G64+G63</f>
        <v>3857232.75</v>
      </c>
    </row>
    <row r="66" spans="1:7" ht="12" customHeight="1" x14ac:dyDescent="0.25">
      <c r="A66" s="66"/>
      <c r="B66" s="74" t="s">
        <v>92</v>
      </c>
      <c r="C66" s="55"/>
      <c r="D66" s="55"/>
      <c r="E66" s="111"/>
      <c r="F66" s="55"/>
      <c r="G66" s="75">
        <f>G12</f>
        <v>12000000</v>
      </c>
    </row>
    <row r="67" spans="1:7" ht="12" customHeight="1" x14ac:dyDescent="0.25">
      <c r="A67" s="66"/>
      <c r="B67" s="78" t="s">
        <v>93</v>
      </c>
      <c r="C67" s="79"/>
      <c r="D67" s="79"/>
      <c r="E67" s="113"/>
      <c r="F67" s="79"/>
      <c r="G67" s="80">
        <f>G66-G65</f>
        <v>8142767.25</v>
      </c>
    </row>
    <row r="68" spans="1:7" ht="12" customHeight="1" x14ac:dyDescent="0.25">
      <c r="A68" s="66"/>
      <c r="B68" s="67" t="s">
        <v>94</v>
      </c>
      <c r="C68" s="68"/>
      <c r="D68" s="68"/>
      <c r="E68" s="114"/>
      <c r="F68" s="68"/>
      <c r="G68" s="63"/>
    </row>
    <row r="69" spans="1:7" ht="12.75" customHeight="1" thickBot="1" x14ac:dyDescent="0.3">
      <c r="A69" s="66"/>
      <c r="B69" s="81"/>
      <c r="C69" s="68"/>
      <c r="D69" s="68"/>
      <c r="E69" s="114"/>
      <c r="F69" s="68"/>
      <c r="G69" s="63"/>
    </row>
    <row r="70" spans="1:7" ht="12" customHeight="1" x14ac:dyDescent="0.25">
      <c r="A70" s="66"/>
      <c r="B70" s="93" t="s">
        <v>95</v>
      </c>
      <c r="C70" s="94"/>
      <c r="D70" s="94"/>
      <c r="E70" s="126"/>
      <c r="F70" s="95"/>
      <c r="G70" s="63"/>
    </row>
    <row r="71" spans="1:7" ht="12" customHeight="1" x14ac:dyDescent="0.25">
      <c r="A71" s="66"/>
      <c r="B71" s="96" t="s">
        <v>96</v>
      </c>
      <c r="C71" s="65"/>
      <c r="D71" s="65"/>
      <c r="E71" s="127"/>
      <c r="F71" s="97"/>
      <c r="G71" s="63"/>
    </row>
    <row r="72" spans="1:7" ht="12" customHeight="1" x14ac:dyDescent="0.25">
      <c r="A72" s="66"/>
      <c r="B72" s="96" t="s">
        <v>97</v>
      </c>
      <c r="C72" s="65"/>
      <c r="D72" s="65"/>
      <c r="E72" s="127"/>
      <c r="F72" s="97"/>
      <c r="G72" s="63"/>
    </row>
    <row r="73" spans="1:7" ht="12" customHeight="1" x14ac:dyDescent="0.25">
      <c r="A73" s="66"/>
      <c r="B73" s="96" t="s">
        <v>98</v>
      </c>
      <c r="C73" s="65"/>
      <c r="D73" s="65"/>
      <c r="E73" s="127"/>
      <c r="F73" s="97"/>
      <c r="G73" s="63"/>
    </row>
    <row r="74" spans="1:7" ht="12" customHeight="1" x14ac:dyDescent="0.25">
      <c r="A74" s="66"/>
      <c r="B74" s="96" t="s">
        <v>99</v>
      </c>
      <c r="C74" s="65"/>
      <c r="D74" s="65"/>
      <c r="E74" s="127"/>
      <c r="F74" s="97"/>
      <c r="G74" s="63"/>
    </row>
    <row r="75" spans="1:7" ht="12" customHeight="1" x14ac:dyDescent="0.25">
      <c r="A75" s="66"/>
      <c r="B75" s="96" t="s">
        <v>100</v>
      </c>
      <c r="C75" s="65"/>
      <c r="D75" s="65"/>
      <c r="E75" s="127"/>
      <c r="F75" s="97"/>
      <c r="G75" s="63"/>
    </row>
    <row r="76" spans="1:7" ht="12.75" customHeight="1" thickBot="1" x14ac:dyDescent="0.3">
      <c r="A76" s="66"/>
      <c r="B76" s="98" t="s">
        <v>101</v>
      </c>
      <c r="C76" s="99"/>
      <c r="D76" s="99"/>
      <c r="E76" s="128"/>
      <c r="F76" s="100"/>
      <c r="G76" s="63"/>
    </row>
    <row r="77" spans="1:7" ht="12.75" customHeight="1" x14ac:dyDescent="0.25">
      <c r="A77" s="66"/>
      <c r="B77" s="91"/>
      <c r="C77" s="65"/>
      <c r="D77" s="65"/>
      <c r="E77" s="127"/>
      <c r="F77" s="65"/>
      <c r="G77" s="63"/>
    </row>
    <row r="78" spans="1:7" ht="15" customHeight="1" thickBot="1" x14ac:dyDescent="0.3">
      <c r="A78" s="66"/>
      <c r="B78" s="156" t="s">
        <v>102</v>
      </c>
      <c r="C78" s="157"/>
      <c r="D78" s="90"/>
      <c r="E78" s="129"/>
      <c r="F78" s="57"/>
      <c r="G78" s="63"/>
    </row>
    <row r="79" spans="1:7" ht="12" customHeight="1" x14ac:dyDescent="0.25">
      <c r="A79" s="66"/>
      <c r="B79" s="83" t="s">
        <v>84</v>
      </c>
      <c r="C79" s="58" t="s">
        <v>103</v>
      </c>
      <c r="D79" s="84" t="s">
        <v>104</v>
      </c>
      <c r="E79" s="129"/>
      <c r="F79" s="57"/>
      <c r="G79" s="63"/>
    </row>
    <row r="80" spans="1:7" ht="12" customHeight="1" x14ac:dyDescent="0.25">
      <c r="A80" s="66"/>
      <c r="B80" s="85" t="s">
        <v>105</v>
      </c>
      <c r="C80" s="59">
        <f>G28</f>
        <v>1320000</v>
      </c>
      <c r="D80" s="86">
        <f>(C80/C86)</f>
        <v>0.34221424672908318</v>
      </c>
      <c r="E80" s="129"/>
      <c r="F80" s="57"/>
      <c r="G80" s="63"/>
    </row>
    <row r="81" spans="1:7" ht="12" customHeight="1" x14ac:dyDescent="0.25">
      <c r="A81" s="66"/>
      <c r="B81" s="85" t="s">
        <v>106</v>
      </c>
      <c r="C81" s="59">
        <f>G33</f>
        <v>0</v>
      </c>
      <c r="D81" s="86">
        <v>0</v>
      </c>
      <c r="E81" s="129"/>
      <c r="F81" s="57"/>
      <c r="G81" s="63"/>
    </row>
    <row r="82" spans="1:7" ht="12" customHeight="1" x14ac:dyDescent="0.25">
      <c r="A82" s="66"/>
      <c r="B82" s="85" t="s">
        <v>107</v>
      </c>
      <c r="C82" s="59">
        <f>G38</f>
        <v>78000</v>
      </c>
      <c r="D82" s="86">
        <f>(C82/C86)</f>
        <v>2.0221750943082189E-2</v>
      </c>
      <c r="E82" s="129"/>
      <c r="F82" s="57"/>
      <c r="G82" s="63"/>
    </row>
    <row r="83" spans="1:7" ht="12" customHeight="1" x14ac:dyDescent="0.25">
      <c r="A83" s="66"/>
      <c r="B83" s="85" t="s">
        <v>56</v>
      </c>
      <c r="C83" s="59">
        <f>G55</f>
        <v>1136845</v>
      </c>
      <c r="D83" s="86">
        <f>(C83/C86)</f>
        <v>0.29473072372933679</v>
      </c>
      <c r="E83" s="129"/>
      <c r="F83" s="57"/>
      <c r="G83" s="63"/>
    </row>
    <row r="84" spans="1:7" ht="12" customHeight="1" x14ac:dyDescent="0.25">
      <c r="A84" s="66"/>
      <c r="B84" s="85" t="s">
        <v>108</v>
      </c>
      <c r="C84" s="60">
        <f>G61</f>
        <v>1138710</v>
      </c>
      <c r="D84" s="86">
        <f>(C84/C86)</f>
        <v>0.29521423097945021</v>
      </c>
      <c r="E84" s="115"/>
      <c r="F84" s="62"/>
      <c r="G84" s="63"/>
    </row>
    <row r="85" spans="1:7" ht="12" customHeight="1" x14ac:dyDescent="0.25">
      <c r="A85" s="66"/>
      <c r="B85" s="85" t="s">
        <v>109</v>
      </c>
      <c r="C85" s="60">
        <f>G64</f>
        <v>183677.75</v>
      </c>
      <c r="D85" s="86">
        <f>(C85/C86)</f>
        <v>4.7619047619047616E-2</v>
      </c>
      <c r="E85" s="115"/>
      <c r="F85" s="62"/>
      <c r="G85" s="63"/>
    </row>
    <row r="86" spans="1:7" ht="12.75" customHeight="1" thickBot="1" x14ac:dyDescent="0.3">
      <c r="A86" s="66"/>
      <c r="B86" s="87" t="s">
        <v>110</v>
      </c>
      <c r="C86" s="88">
        <f>SUM(C80:C85)</f>
        <v>3857232.75</v>
      </c>
      <c r="D86" s="89">
        <f>SUM(D80:D85)</f>
        <v>1</v>
      </c>
      <c r="E86" s="115"/>
      <c r="F86" s="62"/>
      <c r="G86" s="63"/>
    </row>
    <row r="87" spans="1:7" ht="12" customHeight="1" x14ac:dyDescent="0.25">
      <c r="A87" s="66"/>
      <c r="B87" s="81"/>
      <c r="C87" s="68"/>
      <c r="D87" s="68"/>
      <c r="E87" s="114"/>
      <c r="F87" s="68"/>
      <c r="G87" s="63"/>
    </row>
    <row r="88" spans="1:7" ht="12.75" customHeight="1" x14ac:dyDescent="0.25">
      <c r="A88" s="66"/>
      <c r="B88" s="82"/>
      <c r="C88" s="68"/>
      <c r="D88" s="68"/>
      <c r="E88" s="114"/>
      <c r="F88" s="68"/>
      <c r="G88" s="63"/>
    </row>
    <row r="89" spans="1:7" ht="12" customHeight="1" thickBot="1" x14ac:dyDescent="0.3">
      <c r="A89" s="56"/>
      <c r="B89" s="102"/>
      <c r="C89" s="103" t="s">
        <v>111</v>
      </c>
      <c r="D89" s="104"/>
      <c r="E89" s="116"/>
      <c r="F89" s="61"/>
      <c r="G89" s="63"/>
    </row>
    <row r="90" spans="1:7" ht="12" customHeight="1" x14ac:dyDescent="0.25">
      <c r="A90" s="66"/>
      <c r="B90" s="105" t="s">
        <v>112</v>
      </c>
      <c r="C90" s="153">
        <v>6000</v>
      </c>
      <c r="D90" s="153">
        <v>8000</v>
      </c>
      <c r="E90" s="153">
        <v>10000</v>
      </c>
      <c r="F90" s="101"/>
      <c r="G90" s="64"/>
    </row>
    <row r="91" spans="1:7" ht="12.75" customHeight="1" thickBot="1" x14ac:dyDescent="0.3">
      <c r="A91" s="66"/>
      <c r="B91" s="87" t="s">
        <v>113</v>
      </c>
      <c r="C91" s="154">
        <f>(G65/C90)</f>
        <v>642.87212499999998</v>
      </c>
      <c r="D91" s="154">
        <f>(G65/D90)</f>
        <v>482.15409375000002</v>
      </c>
      <c r="E91" s="155">
        <f>(G65/E90)</f>
        <v>385.723275</v>
      </c>
      <c r="F91" s="101"/>
      <c r="G91" s="64"/>
    </row>
    <row r="92" spans="1:7" ht="15.6" customHeight="1" x14ac:dyDescent="0.25">
      <c r="A92" s="66"/>
      <c r="B92" s="92" t="s">
        <v>114</v>
      </c>
      <c r="C92" s="65"/>
      <c r="D92" s="65"/>
      <c r="E92" s="127"/>
      <c r="F92" s="65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2ADE60C-A956-4A4E-A192-331E31BFF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2021-04-06T14:06:29Z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