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La Ligua\"/>
    </mc:Choice>
  </mc:AlternateContent>
  <bookViews>
    <workbookView xWindow="0" yWindow="0" windowWidth="20490" windowHeight="7155"/>
  </bookViews>
  <sheets>
    <sheet name="Papa tempran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7" i="1" l="1"/>
  <c r="G49" i="1"/>
  <c r="G50" i="1"/>
  <c r="G51" i="1"/>
  <c r="G53" i="1"/>
  <c r="G55" i="1"/>
  <c r="G57" i="1"/>
  <c r="G59" i="1"/>
  <c r="G60" i="1"/>
  <c r="G62" i="1"/>
  <c r="G48" i="1"/>
  <c r="G36" i="1"/>
  <c r="G37" i="1"/>
  <c r="G38" i="1"/>
  <c r="G39" i="1"/>
  <c r="G40" i="1"/>
  <c r="G12" i="1"/>
  <c r="G46" i="1"/>
  <c r="G63" i="1"/>
  <c r="C90" i="1"/>
  <c r="G22" i="1"/>
  <c r="G23" i="1"/>
  <c r="G24" i="1"/>
  <c r="G25" i="1"/>
  <c r="C88" i="1"/>
  <c r="G67" i="1"/>
  <c r="G68" i="1"/>
  <c r="C91" i="1"/>
  <c r="G35" i="1"/>
  <c r="G21" i="1"/>
  <c r="G73" i="1"/>
  <c r="G41" i="1"/>
  <c r="C89" i="1"/>
  <c r="G26" i="1"/>
  <c r="C87" i="1"/>
  <c r="G70" i="1"/>
  <c r="G71" i="1" s="1"/>
  <c r="G72" i="1" l="1"/>
  <c r="C92" i="1"/>
  <c r="C93" i="1" l="1"/>
  <c r="E98" i="1"/>
  <c r="D98" i="1"/>
  <c r="C98" i="1"/>
  <c r="G74" i="1"/>
  <c r="D87" i="1" l="1"/>
  <c r="D89" i="1"/>
  <c r="D90" i="1"/>
  <c r="D91" i="1"/>
  <c r="D92" i="1"/>
  <c r="D93" i="1" l="1"/>
</calcChain>
</file>

<file path=xl/sharedStrings.xml><?xml version="1.0" encoding="utf-8"?>
<sst xmlns="http://schemas.openxmlformats.org/spreadsheetml/2006/main" count="169" uniqueCount="117">
  <si>
    <t>RUBRO O CULTIVO</t>
  </si>
  <si>
    <t>PAPA TEMPRANA</t>
  </si>
  <si>
    <t>RENDIMIENTO (25Kg/Há.)</t>
  </si>
  <si>
    <t>VARIEDAD</t>
  </si>
  <si>
    <t>Rosara - Pukara</t>
  </si>
  <si>
    <t>FECHA ESTIMADA  PRECIO VENTA</t>
  </si>
  <si>
    <t>octubre 2021</t>
  </si>
  <si>
    <t>NIVEL TECNOLÓGICO</t>
  </si>
  <si>
    <t>Medio</t>
  </si>
  <si>
    <t>PRECIO ESPERADO ($/25Kg)</t>
  </si>
  <si>
    <t>REGIÓN</t>
  </si>
  <si>
    <t>Valparaíso</t>
  </si>
  <si>
    <t>INGRESO ESPERADO, con IVA ($)</t>
  </si>
  <si>
    <t>AGENCIA DE ÁREA</t>
  </si>
  <si>
    <t>La Ligua</t>
  </si>
  <si>
    <t>DESTINO PRODUCCION</t>
  </si>
  <si>
    <t>Mercado local - regional</t>
  </si>
  <si>
    <t>COMUNA/LOCALIDAD</t>
  </si>
  <si>
    <t>Cabildo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</si>
  <si>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</si>
  <si>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</si>
  <si>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</si>
  <si>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</si>
  <si>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</si>
  <si>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</si>
  <si>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</si>
  <si>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</si>
  <si>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</si>
  <si>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</si>
  <si>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</si>
  <si>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</si>
  <si>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Selección semilla bodega</t>
  </si>
  <si>
    <t>JH</t>
  </si>
  <si>
    <t>Mayo</t>
  </si>
  <si>
    <t>Siembra</t>
  </si>
  <si>
    <t>Mayo- Junio</t>
  </si>
  <si>
    <t>Riegos(11)</t>
  </si>
  <si>
    <t>Julio-Octubre</t>
  </si>
  <si>
    <t>Control fitosanitario</t>
  </si>
  <si>
    <t>Septiembre-Octubre</t>
  </si>
  <si>
    <t>Cosecha</t>
  </si>
  <si>
    <t>Octubre</t>
  </si>
  <si>
    <t>Subtotal Jornadas Hombre</t>
  </si>
  <si>
    <t>JORNADAS ANIMAL</t>
  </si>
  <si>
    <t>Subtotal Jornadas Animal</t>
  </si>
  <si>
    <t>MAQUINARIA</t>
  </si>
  <si>
    <t>Labranza de suelo</t>
  </si>
  <si>
    <t>JM</t>
  </si>
  <si>
    <t>Control de maleza</t>
  </si>
  <si>
    <t>Siembra y Fertilización</t>
  </si>
  <si>
    <t>Junio</t>
  </si>
  <si>
    <t>Aporcado</t>
  </si>
  <si>
    <t>Julio-Agosto</t>
  </si>
  <si>
    <t>Agosto-Septiembre</t>
  </si>
  <si>
    <t>Cosecha Automotriz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</si>
  <si>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</si>
  <si>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</si>
  <si>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</si>
  <si>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</si>
  <si>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</si>
  <si>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</si>
  <si>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</si>
  <si>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Mallas</t>
  </si>
  <si>
    <t>Marzo</t>
  </si>
  <si>
    <t>FERTILIZANTES</t>
  </si>
  <si>
    <t>Fosfato monoamonico</t>
  </si>
  <si>
    <t>Kg</t>
  </si>
  <si>
    <t>Nitrato de potasio</t>
  </si>
  <si>
    <t>kg</t>
  </si>
  <si>
    <t>Mezcla 25-0-25</t>
  </si>
  <si>
    <t>Agosto</t>
  </si>
  <si>
    <t>Urea granulada</t>
  </si>
  <si>
    <t>Junio-Agosto</t>
  </si>
  <si>
    <t>HERBICIDAS</t>
  </si>
  <si>
    <t>Sencor 480 SC</t>
  </si>
  <si>
    <t>Lt.</t>
  </si>
  <si>
    <t>INSECTICIDAS</t>
  </si>
  <si>
    <t>Engeo</t>
  </si>
  <si>
    <t>Agosto-Octubre</t>
  </si>
  <si>
    <t>FUNGICIDAS</t>
  </si>
  <si>
    <t>Bravo 720</t>
  </si>
  <si>
    <t>Julio-Agosto-Septiembre</t>
  </si>
  <si>
    <t>FOLIARES</t>
  </si>
  <si>
    <t>Defender potasio</t>
  </si>
  <si>
    <t>Fosfimax 40-20</t>
  </si>
  <si>
    <t>Lt</t>
  </si>
  <si>
    <t>INSUMOS COSECHA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</si>
  <si>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</si>
  <si>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</si>
  <si>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</si>
  <si>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</si>
  <si>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</si>
  <si>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</si>
  <si>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</si>
  <si>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</si>
  <si>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</si>
  <si>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</si>
  <si>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</si>
  <si>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</si>
  <si>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</si>
  <si>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</si>
  <si>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</si>
  <si>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</si>
  <si>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</si>
  <si>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</si>
  <si>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</si>
  <si>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</si>
  <si>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</si>
  <si>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</si>
  <si>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</si>
  <si>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</si>
  <si>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</si>
  <si>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</si>
  <si>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($/25Kg)</t>
  </si>
  <si>
    <t>Rendimiento (25kg/há)</t>
  </si>
  <si>
    <t>Costo unitario ($/25Kg)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</si>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</sst>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.0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7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9" borderId="52" xfId="0" applyFont="1" applyFill="1" applyBorder="1" applyAlignment="1">
      <alignment horizontal="center" vertical="center"/>
    </xf>
    <xf numFmtId="166" fontId="13" fillId="8" borderId="40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9" fillId="3" borderId="57" xfId="0" applyNumberFormat="1" applyFont="1" applyFill="1" applyBorder="1" applyAlignment="1">
      <alignment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vertical="center"/>
    </xf>
    <xf numFmtId="3" fontId="9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 applyAlignment="1"/>
    <xf numFmtId="3" fontId="13" fillId="8" borderId="54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/>
    <xf numFmtId="49" fontId="8" fillId="2" borderId="58" xfId="0" applyNumberFormat="1" applyFont="1" applyFill="1" applyBorder="1" applyAlignment="1"/>
    <xf numFmtId="49" fontId="4" fillId="2" borderId="55" xfId="0" applyNumberFormat="1" applyFont="1" applyFill="1" applyBorder="1" applyAlignment="1"/>
    <xf numFmtId="49" fontId="8" fillId="2" borderId="55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/>
    </xf>
    <xf numFmtId="0" fontId="4" fillId="2" borderId="58" xfId="0" applyFont="1" applyFill="1" applyBorder="1" applyAlignment="1"/>
    <xf numFmtId="3" fontId="4" fillId="2" borderId="58" xfId="0" applyNumberFormat="1" applyFont="1" applyFill="1" applyBorder="1" applyAlignment="1"/>
    <xf numFmtId="0" fontId="4" fillId="2" borderId="55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wrapText="1"/>
    </xf>
    <xf numFmtId="167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900902" y="921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60</xdr:row>
      <xdr:rowOff>104692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60</xdr:row>
      <xdr:rowOff>104692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44</xdr:row>
      <xdr:rowOff>43401</xdr:rowOff>
    </xdr:from>
    <xdr:ext cx="192120" cy="291016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3211582" y="8606376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5224752" y="8343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5224752" y="866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" name="1 CuadroTexto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47</xdr:row>
      <xdr:rowOff>43401</xdr:rowOff>
    </xdr:from>
    <xdr:ext cx="192120" cy="291016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2821057" y="926360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024727" y="9020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40" name="1 CuadroTexto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41" name="1 CuadroTexto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42" name="1 CuadroTexto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4" name="1 CuadroTexto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5024727" y="9972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6" name="1 CuadroTexto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7" name="1 CuadroTexto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5024727" y="10458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8" name="1 CuadroTexto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5024727" y="106202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9" name="1 CuadroTexto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5024727" y="10782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5024727" y="109441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51" name="1 CuadroTexto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53" name="1 CuadroTexto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54" name="1 CuadroTexto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55" name="1 CuadroTexto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56" name="1 CuadroTexto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57" name="1 CuadroTexto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58" name="1 CuadroTexto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9" name="1 CuadroTexto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0" name="1 CuadroTexto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1" name="1 CuadroTexto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" name="1 CuadroTexto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63" name="1 CuadroTexto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64" name="1 CuadroTexto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65" name="1 CuadroTexto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66" name="1 CuadroTexto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67" name="1 CuadroTexto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68" name="1 CuadroTexto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69" name="1 CuadroTexto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0" name="1 CuadroTexto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71" name="1 CuadroTexto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72" name="1 CuadroTexto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73" name="1 CuadroTexto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74" name="1 CuadroTexto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75" name="1 CuadroTexto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76" name="1 CuadroTexto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77" name="1 CuadroTexto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78" name="1 CuadroTexto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79" name="1 CuadroTexto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80" name="1 CuadroTexto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81" name="1 CuadroTexto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82" name="1 CuadroTexto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60</xdr:row>
      <xdr:rowOff>104692</xdr:rowOff>
    </xdr:from>
    <xdr:ext cx="184731" cy="264560"/>
    <xdr:sp macro="" textlink="">
      <xdr:nvSpPr>
        <xdr:cNvPr id="83" name="1 CuadroTexto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60</xdr:row>
      <xdr:rowOff>104692</xdr:rowOff>
    </xdr:from>
    <xdr:ext cx="184731" cy="264560"/>
    <xdr:sp macro="" textlink="">
      <xdr:nvSpPr>
        <xdr:cNvPr id="84" name="1 CuadroText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60</xdr:row>
      <xdr:rowOff>104692</xdr:rowOff>
    </xdr:from>
    <xdr:ext cx="184731" cy="264560"/>
    <xdr:sp macro="" textlink="">
      <xdr:nvSpPr>
        <xdr:cNvPr id="85" name="1 CuadroTexto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60</xdr:row>
      <xdr:rowOff>104692</xdr:rowOff>
    </xdr:from>
    <xdr:ext cx="184731" cy="264560"/>
    <xdr:sp macro="" textlink="">
      <xdr:nvSpPr>
        <xdr:cNvPr id="86" name="1 CuadroTexto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87" name="1 CuadroText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88" name="1 CuadroTexto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89" name="1 CuadroTexto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0" name="1 CuadroText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1" name="1 CuadroTexto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2" name="1 CuadroTexto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93" name="1 CuadroText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94" name="1 CuadroTexto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95" name="1 CuadroTexto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96" name="1 CuadroTexto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97" name="1 CuadroTexto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98" name="1 CuadroTexto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99" name="1 CuadroTexto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100" name="1 CuadroTexto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01" name="1 CuadroTexto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02" name="1 CuadroTexto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03" name="1 CuadroTexto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04" name="1 CuadroTexto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05" name="1 CuadroTexto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06" name="1 CuadroTexto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107" name="1 CuadroTexto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108" name="1 CuadroTexto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109" name="1 CuadroTexto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110" name="1 CuadroTexto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111" name="1 CuadroTexto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112" name="1 CuadroTexto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104692</xdr:rowOff>
    </xdr:from>
    <xdr:ext cx="184731" cy="264560"/>
    <xdr:sp macro="" textlink="">
      <xdr:nvSpPr>
        <xdr:cNvPr id="113" name="1 CuadroTexto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104692</xdr:rowOff>
    </xdr:from>
    <xdr:ext cx="184731" cy="264560"/>
    <xdr:sp macro="" textlink="">
      <xdr:nvSpPr>
        <xdr:cNvPr id="114" name="1 CuadroTexto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115" name="1 CuadroTexto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116" name="1 CuadroTexto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workbookViewId="0">
      <selection activeCell="G30" sqref="G30:G3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33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121"/>
      <c r="F1" s="2"/>
      <c r="G1" s="2"/>
    </row>
    <row r="2" spans="1:7" ht="15" customHeight="1" x14ac:dyDescent="0.25">
      <c r="A2" s="2"/>
      <c r="B2" s="2"/>
      <c r="C2" s="2"/>
      <c r="D2" s="2"/>
      <c r="E2" s="121"/>
      <c r="F2" s="2"/>
      <c r="G2" s="2"/>
    </row>
    <row r="3" spans="1:7" ht="15" customHeight="1" x14ac:dyDescent="0.25">
      <c r="A3" s="2"/>
      <c r="B3" s="2"/>
      <c r="C3" s="2"/>
      <c r="D3" s="2"/>
      <c r="E3" s="121"/>
      <c r="F3" s="2"/>
      <c r="G3" s="2"/>
    </row>
    <row r="4" spans="1:7" ht="15" customHeight="1" x14ac:dyDescent="0.25">
      <c r="A4" s="2"/>
      <c r="B4" s="2"/>
      <c r="C4" s="2"/>
      <c r="D4" s="2"/>
      <c r="E4" s="121"/>
      <c r="F4" s="2"/>
      <c r="G4" s="2"/>
    </row>
    <row r="5" spans="1:7" ht="15" customHeight="1" x14ac:dyDescent="0.25">
      <c r="A5" s="2"/>
      <c r="B5" s="2"/>
      <c r="C5" s="2"/>
      <c r="D5" s="2"/>
      <c r="E5" s="121"/>
      <c r="F5" s="2"/>
      <c r="G5" s="2"/>
    </row>
    <row r="6" spans="1:7" ht="15" customHeight="1" x14ac:dyDescent="0.25">
      <c r="A6" s="2"/>
      <c r="B6" s="2"/>
      <c r="C6" s="2"/>
      <c r="D6" s="2"/>
      <c r="E6" s="121"/>
      <c r="F6" s="2"/>
      <c r="G6" s="2"/>
    </row>
    <row r="7" spans="1:7" ht="15" customHeight="1" x14ac:dyDescent="0.25">
      <c r="A7" s="2"/>
      <c r="B7" s="2"/>
      <c r="C7" s="2"/>
      <c r="D7" s="2"/>
      <c r="E7" s="121"/>
      <c r="F7" s="2"/>
      <c r="G7" s="2"/>
    </row>
    <row r="8" spans="1:7" ht="15" customHeight="1" x14ac:dyDescent="0.25">
      <c r="A8" s="2"/>
      <c r="B8" s="3"/>
      <c r="C8" s="4"/>
      <c r="D8" s="2"/>
      <c r="E8" s="122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68" t="s">
        <v>2</v>
      </c>
      <c r="F9" s="169"/>
      <c r="G9" s="9">
        <v>880</v>
      </c>
    </row>
    <row r="10" spans="1:7" ht="38.25" customHeight="1" x14ac:dyDescent="0.25">
      <c r="A10" s="5"/>
      <c r="B10" s="10" t="s">
        <v>3</v>
      </c>
      <c r="C10" s="11" t="s">
        <v>4</v>
      </c>
      <c r="D10" s="12"/>
      <c r="E10" s="166" t="s">
        <v>5</v>
      </c>
      <c r="F10" s="167"/>
      <c r="G10" s="49" t="s">
        <v>6</v>
      </c>
    </row>
    <row r="11" spans="1:7" ht="18" customHeight="1" x14ac:dyDescent="0.25">
      <c r="A11" s="5"/>
      <c r="B11" s="10" t="s">
        <v>7</v>
      </c>
      <c r="C11" s="123" t="s">
        <v>8</v>
      </c>
      <c r="D11" s="12"/>
      <c r="E11" s="166" t="s">
        <v>9</v>
      </c>
      <c r="F11" s="167"/>
      <c r="G11" s="144">
        <v>8000</v>
      </c>
    </row>
    <row r="12" spans="1:7" ht="11.25" customHeight="1" x14ac:dyDescent="0.25">
      <c r="A12" s="5"/>
      <c r="B12" s="10" t="s">
        <v>10</v>
      </c>
      <c r="C12" s="11" t="s">
        <v>11</v>
      </c>
      <c r="D12" s="12"/>
      <c r="E12" s="162" t="s">
        <v>12</v>
      </c>
      <c r="F12" s="163"/>
      <c r="G12" s="143">
        <f>(G9*G11)</f>
        <v>7040000</v>
      </c>
    </row>
    <row r="13" spans="1:7" ht="30.75" customHeight="1" x14ac:dyDescent="0.25">
      <c r="A13" s="5"/>
      <c r="B13" s="10" t="s">
        <v>13</v>
      </c>
      <c r="C13" s="123" t="s">
        <v>14</v>
      </c>
      <c r="D13" s="12"/>
      <c r="E13" s="166" t="s">
        <v>15</v>
      </c>
      <c r="F13" s="167"/>
      <c r="G13" s="11" t="s">
        <v>16</v>
      </c>
    </row>
    <row r="14" spans="1:7" ht="13.5" customHeight="1" x14ac:dyDescent="0.25">
      <c r="A14" s="5"/>
      <c r="B14" s="10" t="s">
        <v>17</v>
      </c>
      <c r="C14" s="123" t="s">
        <v>18</v>
      </c>
      <c r="D14" s="12"/>
      <c r="E14" s="166" t="s">
        <v>19</v>
      </c>
      <c r="F14" s="167"/>
      <c r="G14" s="123" t="s">
        <v>6</v>
      </c>
    </row>
    <row r="15" spans="1:7" ht="25.5" customHeight="1" x14ac:dyDescent="0.25">
      <c r="A15" s="5"/>
      <c r="B15" s="10" t="s">
        <v>20</v>
      </c>
      <c r="C15" s="145">
        <v>44228</v>
      </c>
      <c r="D15" s="12"/>
      <c r="E15" s="170" t="s">
        <v>21</v>
      </c>
      <c r="F15" s="171"/>
      <c r="G15" s="11" t="s">
        <v>22</v>
      </c>
    </row>
    <row r="16" spans="1:7" ht="12" customHeight="1" x14ac:dyDescent="0.25">
      <c r="A16" s="2"/>
      <c r="B16" s="14"/>
      <c r="C16" s="15"/>
      <c r="D16" s="16"/>
      <c r="E16" s="124"/>
      <c r="F16" s="17"/>
      <c r="G16" s="18"/>
    </row>
    <row r="17" spans="1:7" ht="12" customHeight="1" x14ac:dyDescent="0.25">
      <c r="A17" s="19"/>
      <c r="B17" s="172" t="s">
        <v>23</v>
      </c>
      <c r="C17" s="173"/>
      <c r="D17" s="173"/>
      <c r="E17" s="173"/>
      <c r="F17" s="173"/>
      <c r="G17" s="173"/>
    </row>
    <row r="18" spans="1:7" ht="12" customHeight="1" x14ac:dyDescent="0.25">
      <c r="A18" s="2"/>
      <c r="B18" s="20"/>
      <c r="C18" s="21"/>
      <c r="D18" s="21"/>
      <c r="E18" s="125"/>
      <c r="F18" s="22"/>
      <c r="G18" s="22"/>
    </row>
    <row r="19" spans="1:7" ht="12" customHeight="1" x14ac:dyDescent="0.25">
      <c r="A19" s="5"/>
      <c r="B19" s="23" t="s">
        <v>24</v>
      </c>
      <c r="C19" s="24"/>
      <c r="D19" s="25"/>
      <c r="E19" s="112"/>
      <c r="F19" s="25"/>
      <c r="G19" s="25"/>
    </row>
    <row r="20" spans="1:7" ht="24" customHeight="1" x14ac:dyDescent="0.25">
      <c r="A20" s="19"/>
      <c r="B20" s="26" t="s">
        <v>25</v>
      </c>
      <c r="C20" s="26" t="s">
        <v>26</v>
      </c>
      <c r="D20" s="26" t="s">
        <v>27</v>
      </c>
      <c r="E20" s="26" t="s">
        <v>28</v>
      </c>
      <c r="F20" s="26" t="s">
        <v>29</v>
      </c>
      <c r="G20" s="26" t="s">
        <v>30</v>
      </c>
    </row>
    <row r="21" spans="1:7" ht="12.75" customHeight="1" x14ac:dyDescent="0.25">
      <c r="A21" s="19"/>
      <c r="B21" s="126" t="s">
        <v>31</v>
      </c>
      <c r="C21" s="27" t="s">
        <v>32</v>
      </c>
      <c r="D21" s="158">
        <v>2</v>
      </c>
      <c r="E21" s="11" t="s">
        <v>33</v>
      </c>
      <c r="F21" s="126">
        <v>20000</v>
      </c>
      <c r="G21" s="143">
        <f>(D21*F21)</f>
        <v>40000</v>
      </c>
    </row>
    <row r="22" spans="1:7" ht="12.75" customHeight="1" x14ac:dyDescent="0.25">
      <c r="A22" s="19"/>
      <c r="B22" s="126" t="s">
        <v>34</v>
      </c>
      <c r="C22" s="27" t="s">
        <v>32</v>
      </c>
      <c r="D22" s="158">
        <v>3</v>
      </c>
      <c r="E22" s="11" t="s">
        <v>35</v>
      </c>
      <c r="F22" s="126">
        <v>20000</v>
      </c>
      <c r="G22" s="143">
        <f t="shared" ref="G22:G25" si="0">(D22*F22)</f>
        <v>60000</v>
      </c>
    </row>
    <row r="23" spans="1:7" ht="12.75" customHeight="1" x14ac:dyDescent="0.25">
      <c r="A23" s="19"/>
      <c r="B23" s="126" t="s">
        <v>36</v>
      </c>
      <c r="C23" s="27" t="s">
        <v>32</v>
      </c>
      <c r="D23" s="158">
        <v>16</v>
      </c>
      <c r="E23" s="11" t="s">
        <v>37</v>
      </c>
      <c r="F23" s="126">
        <v>20000</v>
      </c>
      <c r="G23" s="143">
        <f t="shared" si="0"/>
        <v>320000</v>
      </c>
    </row>
    <row r="24" spans="1:7" ht="12.75" customHeight="1" x14ac:dyDescent="0.25">
      <c r="A24" s="19"/>
      <c r="B24" s="126" t="s">
        <v>38</v>
      </c>
      <c r="C24" s="27" t="s">
        <v>32</v>
      </c>
      <c r="D24" s="158">
        <v>5</v>
      </c>
      <c r="E24" s="11" t="s">
        <v>39</v>
      </c>
      <c r="F24" s="126">
        <v>20000</v>
      </c>
      <c r="G24" s="143">
        <f t="shared" si="0"/>
        <v>100000</v>
      </c>
    </row>
    <row r="25" spans="1:7" ht="12.75" customHeight="1" x14ac:dyDescent="0.25">
      <c r="A25" s="19"/>
      <c r="B25" s="126" t="s">
        <v>40</v>
      </c>
      <c r="C25" s="27" t="s">
        <v>32</v>
      </c>
      <c r="D25" s="158">
        <v>2</v>
      </c>
      <c r="E25" s="11" t="s">
        <v>41</v>
      </c>
      <c r="F25" s="126">
        <v>20000</v>
      </c>
      <c r="G25" s="143">
        <f t="shared" si="0"/>
        <v>40000</v>
      </c>
    </row>
    <row r="26" spans="1:7" ht="12.75" customHeight="1" x14ac:dyDescent="0.25">
      <c r="A26" s="19"/>
      <c r="B26" s="28" t="s">
        <v>42</v>
      </c>
      <c r="C26" s="29"/>
      <c r="D26" s="29"/>
      <c r="E26" s="29"/>
      <c r="F26" s="30"/>
      <c r="G26" s="146">
        <f>SUM(G21:G25)</f>
        <v>560000</v>
      </c>
    </row>
    <row r="27" spans="1:7" ht="12" customHeight="1" x14ac:dyDescent="0.25">
      <c r="A27" s="2"/>
      <c r="B27" s="20"/>
      <c r="C27" s="22"/>
      <c r="D27" s="22"/>
      <c r="E27" s="125"/>
      <c r="F27" s="31"/>
      <c r="G27" s="31"/>
    </row>
    <row r="28" spans="1:7" ht="12" customHeight="1" x14ac:dyDescent="0.25">
      <c r="A28" s="5"/>
      <c r="B28" s="32" t="s">
        <v>43</v>
      </c>
      <c r="C28" s="33"/>
      <c r="D28" s="34"/>
      <c r="E28" s="34"/>
      <c r="F28" s="35"/>
      <c r="G28" s="35"/>
    </row>
    <row r="29" spans="1:7" ht="24" customHeight="1" x14ac:dyDescent="0.25">
      <c r="A29" s="5"/>
      <c r="B29" s="36" t="s">
        <v>25</v>
      </c>
      <c r="C29" s="37" t="s">
        <v>26</v>
      </c>
      <c r="D29" s="37" t="s">
        <v>27</v>
      </c>
      <c r="E29" s="36" t="s">
        <v>28</v>
      </c>
      <c r="F29" s="37" t="s">
        <v>29</v>
      </c>
      <c r="G29" s="36" t="s">
        <v>30</v>
      </c>
    </row>
    <row r="30" spans="1:7" ht="12" customHeight="1" x14ac:dyDescent="0.25">
      <c r="A30" s="5"/>
      <c r="B30" s="126"/>
      <c r="C30" s="27"/>
      <c r="D30" s="126"/>
      <c r="E30" s="11"/>
      <c r="F30" s="126"/>
      <c r="G30" s="110"/>
    </row>
    <row r="31" spans="1:7" ht="12" customHeight="1" x14ac:dyDescent="0.25">
      <c r="A31" s="5"/>
      <c r="B31" s="38" t="s">
        <v>44</v>
      </c>
      <c r="C31" s="39"/>
      <c r="D31" s="39"/>
      <c r="E31" s="39"/>
      <c r="F31" s="40"/>
      <c r="G31" s="111"/>
    </row>
    <row r="32" spans="1:7" ht="12" customHeight="1" x14ac:dyDescent="0.25">
      <c r="A32" s="2"/>
      <c r="B32" s="41"/>
      <c r="C32" s="42"/>
      <c r="D32" s="42"/>
      <c r="E32" s="127"/>
      <c r="F32" s="43"/>
      <c r="G32" s="43"/>
    </row>
    <row r="33" spans="1:11" ht="12" customHeight="1" x14ac:dyDescent="0.25">
      <c r="A33" s="5"/>
      <c r="B33" s="32" t="s">
        <v>45</v>
      </c>
      <c r="C33" s="33"/>
      <c r="D33" s="34"/>
      <c r="E33" s="34"/>
      <c r="F33" s="35"/>
      <c r="G33" s="35"/>
    </row>
    <row r="34" spans="1:11" ht="24" customHeight="1" x14ac:dyDescent="0.25">
      <c r="A34" s="5"/>
      <c r="B34" s="44" t="s">
        <v>25</v>
      </c>
      <c r="C34" s="44" t="s">
        <v>26</v>
      </c>
      <c r="D34" s="44" t="s">
        <v>27</v>
      </c>
      <c r="E34" s="44" t="s">
        <v>28</v>
      </c>
      <c r="F34" s="45" t="s">
        <v>29</v>
      </c>
      <c r="G34" s="44" t="s">
        <v>30</v>
      </c>
    </row>
    <row r="35" spans="1:11" ht="12.75" customHeight="1" x14ac:dyDescent="0.25">
      <c r="A35" s="19"/>
      <c r="B35" s="11" t="s">
        <v>46</v>
      </c>
      <c r="C35" s="11" t="s">
        <v>47</v>
      </c>
      <c r="D35" s="158">
        <v>1</v>
      </c>
      <c r="E35" s="11" t="s">
        <v>33</v>
      </c>
      <c r="F35" s="126">
        <v>150000</v>
      </c>
      <c r="G35" s="126">
        <f t="shared" ref="G35:G40" si="1">(D35*F35)</f>
        <v>150000</v>
      </c>
    </row>
    <row r="36" spans="1:11" ht="12.75" customHeight="1" x14ac:dyDescent="0.25">
      <c r="A36" s="19"/>
      <c r="B36" s="11" t="s">
        <v>48</v>
      </c>
      <c r="C36" s="11" t="s">
        <v>47</v>
      </c>
      <c r="D36" s="158">
        <v>0.5</v>
      </c>
      <c r="E36" s="11" t="s">
        <v>33</v>
      </c>
      <c r="F36" s="126">
        <v>150000</v>
      </c>
      <c r="G36" s="126">
        <f t="shared" si="1"/>
        <v>75000</v>
      </c>
    </row>
    <row r="37" spans="1:11" ht="12.75" customHeight="1" x14ac:dyDescent="0.25">
      <c r="A37" s="19"/>
      <c r="B37" s="11" t="s">
        <v>49</v>
      </c>
      <c r="C37" s="11" t="s">
        <v>47</v>
      </c>
      <c r="D37" s="158">
        <v>1</v>
      </c>
      <c r="E37" s="11" t="s">
        <v>50</v>
      </c>
      <c r="F37" s="126">
        <v>150000</v>
      </c>
      <c r="G37" s="126">
        <f t="shared" si="1"/>
        <v>150000</v>
      </c>
    </row>
    <row r="38" spans="1:11" ht="12.75" customHeight="1" x14ac:dyDescent="0.25">
      <c r="A38" s="19"/>
      <c r="B38" s="11" t="s">
        <v>51</v>
      </c>
      <c r="C38" s="11" t="s">
        <v>47</v>
      </c>
      <c r="D38" s="158">
        <v>0.3</v>
      </c>
      <c r="E38" s="11" t="s">
        <v>52</v>
      </c>
      <c r="F38" s="126">
        <v>150000</v>
      </c>
      <c r="G38" s="126">
        <f t="shared" si="1"/>
        <v>45000</v>
      </c>
    </row>
    <row r="39" spans="1:11" ht="12.75" customHeight="1" x14ac:dyDescent="0.25">
      <c r="A39" s="19"/>
      <c r="B39" s="11" t="s">
        <v>38</v>
      </c>
      <c r="C39" s="11" t="s">
        <v>47</v>
      </c>
      <c r="D39" s="158">
        <v>0.2</v>
      </c>
      <c r="E39" s="11" t="s">
        <v>53</v>
      </c>
      <c r="F39" s="126">
        <v>150000</v>
      </c>
      <c r="G39" s="126">
        <f t="shared" si="1"/>
        <v>30000</v>
      </c>
    </row>
    <row r="40" spans="1:11" ht="12.75" customHeight="1" x14ac:dyDescent="0.25">
      <c r="A40" s="19"/>
      <c r="B40" s="11" t="s">
        <v>54</v>
      </c>
      <c r="C40" s="11" t="s">
        <v>47</v>
      </c>
      <c r="D40" s="158">
        <v>0.2</v>
      </c>
      <c r="E40" s="11" t="s">
        <v>53</v>
      </c>
      <c r="F40" s="126">
        <v>150000</v>
      </c>
      <c r="G40" s="126">
        <f t="shared" si="1"/>
        <v>30000</v>
      </c>
    </row>
    <row r="41" spans="1:11" ht="12.75" customHeight="1" x14ac:dyDescent="0.25">
      <c r="A41" s="5"/>
      <c r="B41" s="46" t="s">
        <v>55</v>
      </c>
      <c r="C41" s="47"/>
      <c r="D41" s="47"/>
      <c r="E41" s="47"/>
      <c r="F41" s="47"/>
      <c r="G41" s="147">
        <f>SUM(G35:G40)</f>
        <v>480000</v>
      </c>
    </row>
    <row r="42" spans="1:11" ht="12" customHeight="1" x14ac:dyDescent="0.25">
      <c r="A42" s="2"/>
      <c r="B42" s="41"/>
      <c r="C42" s="42"/>
      <c r="D42" s="42"/>
      <c r="E42" s="127"/>
      <c r="F42" s="43"/>
      <c r="G42" s="43"/>
    </row>
    <row r="43" spans="1:11" ht="12" customHeight="1" x14ac:dyDescent="0.25">
      <c r="A43" s="5"/>
      <c r="B43" s="32" t="s">
        <v>56</v>
      </c>
      <c r="C43" s="33"/>
      <c r="D43" s="34"/>
      <c r="E43" s="34"/>
      <c r="F43" s="35"/>
      <c r="G43" s="35"/>
    </row>
    <row r="44" spans="1:11" ht="24" customHeight="1" x14ac:dyDescent="0.25">
      <c r="A44" s="5"/>
      <c r="B44" s="45" t="s">
        <v>57</v>
      </c>
      <c r="C44" s="45" t="s">
        <v>58</v>
      </c>
      <c r="D44" s="135" t="s">
        <v>59</v>
      </c>
      <c r="E44" s="45" t="s">
        <v>28</v>
      </c>
      <c r="F44" s="45" t="s">
        <v>29</v>
      </c>
      <c r="G44" s="45" t="s">
        <v>30</v>
      </c>
      <c r="K44" s="109"/>
    </row>
    <row r="45" spans="1:11" ht="12.75" customHeight="1" x14ac:dyDescent="0.25">
      <c r="A45" s="19"/>
      <c r="B45" s="159" t="s">
        <v>60</v>
      </c>
      <c r="C45" s="48"/>
      <c r="D45" s="48"/>
      <c r="E45" s="48"/>
      <c r="F45" s="48"/>
      <c r="G45" s="48"/>
      <c r="K45" s="109"/>
    </row>
    <row r="46" spans="1:11" ht="12.75" customHeight="1" x14ac:dyDescent="0.25">
      <c r="A46" s="19"/>
      <c r="B46" s="148" t="s">
        <v>61</v>
      </c>
      <c r="C46" s="49" t="s">
        <v>62</v>
      </c>
      <c r="D46" s="149">
        <v>150</v>
      </c>
      <c r="E46" s="49" t="s">
        <v>63</v>
      </c>
      <c r="F46" s="50">
        <v>8500</v>
      </c>
      <c r="G46" s="50">
        <f>(D46*F46)</f>
        <v>1275000</v>
      </c>
      <c r="K46" s="109"/>
    </row>
    <row r="47" spans="1:11" ht="12.75" customHeight="1" x14ac:dyDescent="0.25">
      <c r="A47" s="19"/>
      <c r="B47" s="51" t="s">
        <v>64</v>
      </c>
      <c r="C47" s="153"/>
      <c r="D47" s="13"/>
      <c r="E47" s="153"/>
      <c r="F47" s="50"/>
      <c r="G47" s="50"/>
      <c r="K47" s="109"/>
    </row>
    <row r="48" spans="1:11" ht="12.75" customHeight="1" x14ac:dyDescent="0.25">
      <c r="A48" s="19"/>
      <c r="B48" s="148" t="s">
        <v>65</v>
      </c>
      <c r="C48" s="49" t="s">
        <v>66</v>
      </c>
      <c r="D48" s="149">
        <v>300</v>
      </c>
      <c r="E48" s="49" t="s">
        <v>50</v>
      </c>
      <c r="F48" s="50">
        <v>855</v>
      </c>
      <c r="G48" s="50">
        <f t="shared" ref="G48:G60" si="2">(D48*F48)</f>
        <v>256500</v>
      </c>
    </row>
    <row r="49" spans="1:7" ht="12.75" customHeight="1" x14ac:dyDescent="0.25">
      <c r="A49" s="19"/>
      <c r="B49" s="148" t="s">
        <v>67</v>
      </c>
      <c r="C49" s="49" t="s">
        <v>68</v>
      </c>
      <c r="D49" s="149">
        <v>400</v>
      </c>
      <c r="E49" s="49" t="s">
        <v>50</v>
      </c>
      <c r="F49" s="50">
        <v>1052</v>
      </c>
      <c r="G49" s="50">
        <f t="shared" si="2"/>
        <v>420800</v>
      </c>
    </row>
    <row r="50" spans="1:7" ht="12.75" customHeight="1" x14ac:dyDescent="0.25">
      <c r="A50" s="19"/>
      <c r="B50" s="148" t="s">
        <v>69</v>
      </c>
      <c r="C50" s="49" t="s">
        <v>66</v>
      </c>
      <c r="D50" s="149">
        <v>400</v>
      </c>
      <c r="E50" s="49" t="s">
        <v>70</v>
      </c>
      <c r="F50" s="50">
        <v>650</v>
      </c>
      <c r="G50" s="50">
        <f t="shared" si="2"/>
        <v>260000</v>
      </c>
    </row>
    <row r="51" spans="1:7" ht="12.75" customHeight="1" x14ac:dyDescent="0.25">
      <c r="A51" s="19"/>
      <c r="B51" s="148" t="s">
        <v>71</v>
      </c>
      <c r="C51" s="49" t="s">
        <v>66</v>
      </c>
      <c r="D51" s="149">
        <v>100</v>
      </c>
      <c r="E51" s="49" t="s">
        <v>72</v>
      </c>
      <c r="F51" s="50">
        <v>600</v>
      </c>
      <c r="G51" s="50">
        <f t="shared" si="2"/>
        <v>60000</v>
      </c>
    </row>
    <row r="52" spans="1:7" ht="12.75" customHeight="1" x14ac:dyDescent="0.25">
      <c r="A52" s="19"/>
      <c r="B52" s="51" t="s">
        <v>73</v>
      </c>
      <c r="C52" s="153"/>
      <c r="D52" s="13"/>
      <c r="E52" s="153"/>
      <c r="F52" s="50"/>
      <c r="G52" s="50"/>
    </row>
    <row r="53" spans="1:7" ht="12.75" customHeight="1" x14ac:dyDescent="0.25">
      <c r="A53" s="19"/>
      <c r="B53" s="148" t="s">
        <v>74</v>
      </c>
      <c r="C53" s="49" t="s">
        <v>75</v>
      </c>
      <c r="D53" s="149">
        <v>0.7</v>
      </c>
      <c r="E53" s="49" t="s">
        <v>33</v>
      </c>
      <c r="F53" s="50">
        <v>34800</v>
      </c>
      <c r="G53" s="50">
        <f t="shared" si="2"/>
        <v>24360</v>
      </c>
    </row>
    <row r="54" spans="1:7" ht="12.75" customHeight="1" x14ac:dyDescent="0.25">
      <c r="A54" s="19"/>
      <c r="B54" s="150" t="s">
        <v>76</v>
      </c>
      <c r="C54" s="154"/>
      <c r="D54" s="155"/>
      <c r="E54" s="154"/>
      <c r="F54" s="156"/>
      <c r="G54" s="50"/>
    </row>
    <row r="55" spans="1:7" ht="12.75" customHeight="1" x14ac:dyDescent="0.25">
      <c r="A55" s="19"/>
      <c r="B55" s="151" t="s">
        <v>77</v>
      </c>
      <c r="C55" s="140" t="s">
        <v>75</v>
      </c>
      <c r="D55" s="157">
        <v>0.8</v>
      </c>
      <c r="E55" s="140" t="s">
        <v>78</v>
      </c>
      <c r="F55" s="141">
        <v>86000</v>
      </c>
      <c r="G55" s="50">
        <f t="shared" si="2"/>
        <v>68800</v>
      </c>
    </row>
    <row r="56" spans="1:7" ht="12.75" customHeight="1" x14ac:dyDescent="0.25">
      <c r="A56" s="19"/>
      <c r="B56" s="152" t="s">
        <v>79</v>
      </c>
      <c r="C56" s="140"/>
      <c r="D56" s="157"/>
      <c r="E56" s="140"/>
      <c r="F56" s="141"/>
      <c r="G56" s="50"/>
    </row>
    <row r="57" spans="1:7" ht="12.75" customHeight="1" x14ac:dyDescent="0.25">
      <c r="A57" s="19"/>
      <c r="B57" s="151" t="s">
        <v>80</v>
      </c>
      <c r="C57" s="140" t="s">
        <v>75</v>
      </c>
      <c r="D57" s="157">
        <v>3.9</v>
      </c>
      <c r="E57" s="140" t="s">
        <v>81</v>
      </c>
      <c r="F57" s="141">
        <v>12200</v>
      </c>
      <c r="G57" s="50">
        <f>(D57*F57)</f>
        <v>47580</v>
      </c>
    </row>
    <row r="58" spans="1:7" ht="12.75" customHeight="1" x14ac:dyDescent="0.25">
      <c r="A58" s="19"/>
      <c r="B58" s="152" t="s">
        <v>82</v>
      </c>
      <c r="C58" s="140"/>
      <c r="D58" s="157"/>
      <c r="E58" s="140"/>
      <c r="F58" s="141"/>
      <c r="G58" s="50"/>
    </row>
    <row r="59" spans="1:7" ht="12.75" customHeight="1" x14ac:dyDescent="0.25">
      <c r="A59" s="19"/>
      <c r="B59" s="151" t="s">
        <v>83</v>
      </c>
      <c r="C59" s="140" t="s">
        <v>75</v>
      </c>
      <c r="D59" s="157">
        <v>9</v>
      </c>
      <c r="E59" s="140" t="s">
        <v>39</v>
      </c>
      <c r="F59" s="141">
        <v>8240</v>
      </c>
      <c r="G59" s="50">
        <f t="shared" si="2"/>
        <v>74160</v>
      </c>
    </row>
    <row r="60" spans="1:7" ht="12.75" customHeight="1" x14ac:dyDescent="0.25">
      <c r="A60" s="19"/>
      <c r="B60" s="151" t="s">
        <v>84</v>
      </c>
      <c r="C60" s="140" t="s">
        <v>85</v>
      </c>
      <c r="D60" s="157">
        <v>4</v>
      </c>
      <c r="E60" s="140" t="s">
        <v>53</v>
      </c>
      <c r="F60" s="141">
        <v>5700</v>
      </c>
      <c r="G60" s="50">
        <f t="shared" si="2"/>
        <v>22800</v>
      </c>
    </row>
    <row r="61" spans="1:7" ht="12.75" customHeight="1" x14ac:dyDescent="0.25">
      <c r="A61" s="19"/>
      <c r="B61" s="152" t="s">
        <v>86</v>
      </c>
      <c r="C61" s="140"/>
      <c r="D61" s="157"/>
      <c r="E61" s="140"/>
      <c r="F61" s="141"/>
      <c r="G61" s="50"/>
    </row>
    <row r="62" spans="1:7" ht="12.75" customHeight="1" x14ac:dyDescent="0.25">
      <c r="A62" s="19"/>
      <c r="B62" s="151" t="s">
        <v>62</v>
      </c>
      <c r="C62" s="140" t="s">
        <v>58</v>
      </c>
      <c r="D62" s="157">
        <v>880</v>
      </c>
      <c r="E62" s="140" t="s">
        <v>41</v>
      </c>
      <c r="F62" s="141">
        <v>150</v>
      </c>
      <c r="G62" s="52">
        <f t="shared" ref="G62" si="3">(D62*F62)</f>
        <v>132000</v>
      </c>
    </row>
    <row r="63" spans="1:7" ht="13.5" customHeight="1" x14ac:dyDescent="0.25">
      <c r="A63" s="5"/>
      <c r="B63" s="53" t="s">
        <v>87</v>
      </c>
      <c r="C63" s="54"/>
      <c r="D63" s="54"/>
      <c r="E63" s="54"/>
      <c r="F63" s="55"/>
      <c r="G63" s="56">
        <f>SUM(G45:G62)</f>
        <v>2642000</v>
      </c>
    </row>
    <row r="64" spans="1:7" ht="12" customHeight="1" x14ac:dyDescent="0.25">
      <c r="A64" s="2"/>
      <c r="B64" s="41"/>
      <c r="C64" s="42"/>
      <c r="D64" s="42"/>
      <c r="E64" s="127"/>
      <c r="F64" s="43"/>
      <c r="G64" s="43"/>
    </row>
    <row r="65" spans="1:7" ht="12" customHeight="1" x14ac:dyDescent="0.25">
      <c r="A65" s="5"/>
      <c r="B65" s="32" t="s">
        <v>88</v>
      </c>
      <c r="C65" s="33"/>
      <c r="D65" s="34"/>
      <c r="E65" s="34"/>
      <c r="F65" s="35"/>
      <c r="G65" s="35"/>
    </row>
    <row r="66" spans="1:7" ht="24" customHeight="1" x14ac:dyDescent="0.25">
      <c r="A66" s="5"/>
      <c r="B66" s="134" t="s">
        <v>89</v>
      </c>
      <c r="C66" s="135" t="s">
        <v>58</v>
      </c>
      <c r="D66" s="135" t="s">
        <v>59</v>
      </c>
      <c r="E66" s="134" t="s">
        <v>28</v>
      </c>
      <c r="F66" s="135" t="s">
        <v>29</v>
      </c>
      <c r="G66" s="134" t="s">
        <v>30</v>
      </c>
    </row>
    <row r="67" spans="1:7" ht="12.75" customHeight="1" x14ac:dyDescent="0.25">
      <c r="A67" s="69"/>
      <c r="B67" s="160" t="s">
        <v>40</v>
      </c>
      <c r="C67" s="49" t="s">
        <v>62</v>
      </c>
      <c r="D67" s="50">
        <v>880</v>
      </c>
      <c r="E67" s="27" t="s">
        <v>41</v>
      </c>
      <c r="F67" s="161">
        <v>800</v>
      </c>
      <c r="G67" s="141">
        <f>(D67*F67)</f>
        <v>704000</v>
      </c>
    </row>
    <row r="68" spans="1:7" ht="13.5" customHeight="1" x14ac:dyDescent="0.25">
      <c r="A68" s="5"/>
      <c r="B68" s="136" t="s">
        <v>90</v>
      </c>
      <c r="C68" s="137"/>
      <c r="D68" s="137"/>
      <c r="E68" s="137"/>
      <c r="F68" s="138"/>
      <c r="G68" s="139">
        <f>SUM(G67:G67)</f>
        <v>704000</v>
      </c>
    </row>
    <row r="69" spans="1:7" ht="12" customHeight="1" x14ac:dyDescent="0.25">
      <c r="A69" s="2"/>
      <c r="B69" s="72"/>
      <c r="C69" s="72"/>
      <c r="D69" s="72"/>
      <c r="E69" s="128"/>
      <c r="F69" s="73"/>
      <c r="G69" s="73"/>
    </row>
    <row r="70" spans="1:7" ht="12" customHeight="1" x14ac:dyDescent="0.25">
      <c r="A70" s="69"/>
      <c r="B70" s="74" t="s">
        <v>91</v>
      </c>
      <c r="C70" s="75"/>
      <c r="D70" s="75"/>
      <c r="E70" s="113"/>
      <c r="F70" s="75"/>
      <c r="G70" s="76">
        <f>G26+G31+G41+G63+G68</f>
        <v>4386000</v>
      </c>
    </row>
    <row r="71" spans="1:7" ht="12" customHeight="1" x14ac:dyDescent="0.25">
      <c r="A71" s="69"/>
      <c r="B71" s="77" t="s">
        <v>92</v>
      </c>
      <c r="C71" s="58"/>
      <c r="D71" s="58"/>
      <c r="E71" s="114"/>
      <c r="F71" s="58"/>
      <c r="G71" s="78">
        <f>G70*0.05</f>
        <v>219300</v>
      </c>
    </row>
    <row r="72" spans="1:7" ht="12" customHeight="1" x14ac:dyDescent="0.25">
      <c r="A72" s="69"/>
      <c r="B72" s="79" t="s">
        <v>93</v>
      </c>
      <c r="C72" s="57"/>
      <c r="D72" s="57"/>
      <c r="E72" s="115"/>
      <c r="F72" s="57"/>
      <c r="G72" s="80">
        <f>G71+G70</f>
        <v>4605300</v>
      </c>
    </row>
    <row r="73" spans="1:7" ht="12" customHeight="1" x14ac:dyDescent="0.25">
      <c r="A73" s="69"/>
      <c r="B73" s="77" t="s">
        <v>94</v>
      </c>
      <c r="C73" s="58"/>
      <c r="D73" s="58"/>
      <c r="E73" s="114"/>
      <c r="F73" s="58"/>
      <c r="G73" s="78">
        <f>G12</f>
        <v>7040000</v>
      </c>
    </row>
    <row r="74" spans="1:7" ht="12" customHeight="1" x14ac:dyDescent="0.25">
      <c r="A74" s="69"/>
      <c r="B74" s="81" t="s">
        <v>95</v>
      </c>
      <c r="C74" s="82"/>
      <c r="D74" s="82"/>
      <c r="E74" s="116"/>
      <c r="F74" s="82"/>
      <c r="G74" s="83">
        <f>G73-G72</f>
        <v>2434700</v>
      </c>
    </row>
    <row r="75" spans="1:7" ht="12" customHeight="1" x14ac:dyDescent="0.25">
      <c r="A75" s="69"/>
      <c r="B75" s="70" t="s">
        <v>96</v>
      </c>
      <c r="C75" s="71"/>
      <c r="D75" s="71"/>
      <c r="E75" s="117"/>
      <c r="F75" s="71"/>
      <c r="G75" s="66"/>
    </row>
    <row r="76" spans="1:7" ht="12.75" customHeight="1" thickBot="1" x14ac:dyDescent="0.3">
      <c r="A76" s="69"/>
      <c r="B76" s="84"/>
      <c r="C76" s="71"/>
      <c r="D76" s="71"/>
      <c r="E76" s="117"/>
      <c r="F76" s="71"/>
      <c r="G76" s="66"/>
    </row>
    <row r="77" spans="1:7" ht="12" customHeight="1" x14ac:dyDescent="0.25">
      <c r="A77" s="69"/>
      <c r="B77" s="96" t="s">
        <v>97</v>
      </c>
      <c r="C77" s="97"/>
      <c r="D77" s="97"/>
      <c r="E77" s="129"/>
      <c r="F77" s="98"/>
      <c r="G77" s="66"/>
    </row>
    <row r="78" spans="1:7" ht="12" customHeight="1" x14ac:dyDescent="0.25">
      <c r="A78" s="69"/>
      <c r="B78" s="99" t="s">
        <v>98</v>
      </c>
      <c r="C78" s="68"/>
      <c r="D78" s="68"/>
      <c r="E78" s="130"/>
      <c r="F78" s="100"/>
      <c r="G78" s="66"/>
    </row>
    <row r="79" spans="1:7" ht="12" customHeight="1" x14ac:dyDescent="0.25">
      <c r="A79" s="69"/>
      <c r="B79" s="99" t="s">
        <v>99</v>
      </c>
      <c r="C79" s="68"/>
      <c r="D79" s="68"/>
      <c r="E79" s="130"/>
      <c r="F79" s="100"/>
      <c r="G79" s="66"/>
    </row>
    <row r="80" spans="1:7" ht="12" customHeight="1" x14ac:dyDescent="0.25">
      <c r="A80" s="69"/>
      <c r="B80" s="99" t="s">
        <v>100</v>
      </c>
      <c r="C80" s="68"/>
      <c r="D80" s="68"/>
      <c r="E80" s="130"/>
      <c r="F80" s="100"/>
      <c r="G80" s="66"/>
    </row>
    <row r="81" spans="1:7" ht="12" customHeight="1" x14ac:dyDescent="0.25">
      <c r="A81" s="69"/>
      <c r="B81" s="99" t="s">
        <v>101</v>
      </c>
      <c r="C81" s="68"/>
      <c r="D81" s="68"/>
      <c r="E81" s="130"/>
      <c r="F81" s="100"/>
      <c r="G81" s="66"/>
    </row>
    <row r="82" spans="1:7" ht="12" customHeight="1" x14ac:dyDescent="0.25">
      <c r="A82" s="69"/>
      <c r="B82" s="99" t="s">
        <v>102</v>
      </c>
      <c r="C82" s="68"/>
      <c r="D82" s="68"/>
      <c r="E82" s="130"/>
      <c r="F82" s="100"/>
      <c r="G82" s="66"/>
    </row>
    <row r="83" spans="1:7" ht="12.75" customHeight="1" thickBot="1" x14ac:dyDescent="0.3">
      <c r="A83" s="69"/>
      <c r="B83" s="101" t="s">
        <v>103</v>
      </c>
      <c r="C83" s="102"/>
      <c r="D83" s="102"/>
      <c r="E83" s="131"/>
      <c r="F83" s="103"/>
      <c r="G83" s="66"/>
    </row>
    <row r="84" spans="1:7" ht="12.75" customHeight="1" x14ac:dyDescent="0.25">
      <c r="A84" s="69"/>
      <c r="B84" s="94"/>
      <c r="C84" s="68"/>
      <c r="D84" s="68"/>
      <c r="E84" s="130"/>
      <c r="F84" s="68"/>
      <c r="G84" s="66"/>
    </row>
    <row r="85" spans="1:7" ht="15" customHeight="1" thickBot="1" x14ac:dyDescent="0.3">
      <c r="A85" s="69"/>
      <c r="B85" s="164" t="s">
        <v>104</v>
      </c>
      <c r="C85" s="165"/>
      <c r="D85" s="93"/>
      <c r="E85" s="132"/>
      <c r="F85" s="60"/>
      <c r="G85" s="66"/>
    </row>
    <row r="86" spans="1:7" ht="12" customHeight="1" x14ac:dyDescent="0.25">
      <c r="A86" s="69"/>
      <c r="B86" s="86" t="s">
        <v>89</v>
      </c>
      <c r="C86" s="61" t="s">
        <v>105</v>
      </c>
      <c r="D86" s="87" t="s">
        <v>106</v>
      </c>
      <c r="E86" s="132"/>
      <c r="F86" s="60"/>
      <c r="G86" s="66"/>
    </row>
    <row r="87" spans="1:7" ht="12" customHeight="1" x14ac:dyDescent="0.25">
      <c r="A87" s="69"/>
      <c r="B87" s="88" t="s">
        <v>107</v>
      </c>
      <c r="C87" s="62">
        <f>G26</f>
        <v>560000</v>
      </c>
      <c r="D87" s="89">
        <f>(C87/C93)</f>
        <v>0.12159902720778233</v>
      </c>
      <c r="E87" s="132"/>
      <c r="F87" s="60"/>
      <c r="G87" s="66"/>
    </row>
    <row r="88" spans="1:7" ht="12" customHeight="1" x14ac:dyDescent="0.25">
      <c r="A88" s="69"/>
      <c r="B88" s="88" t="s">
        <v>108</v>
      </c>
      <c r="C88" s="62">
        <f>G31</f>
        <v>0</v>
      </c>
      <c r="D88" s="89">
        <v>0</v>
      </c>
      <c r="E88" s="132"/>
      <c r="F88" s="60"/>
      <c r="G88" s="66"/>
    </row>
    <row r="89" spans="1:7" ht="12" customHeight="1" x14ac:dyDescent="0.25">
      <c r="A89" s="69"/>
      <c r="B89" s="88" t="s">
        <v>109</v>
      </c>
      <c r="C89" s="62">
        <f>G41</f>
        <v>480000</v>
      </c>
      <c r="D89" s="89">
        <f>(C89/C93)</f>
        <v>0.10422773760667058</v>
      </c>
      <c r="E89" s="132"/>
      <c r="F89" s="60"/>
      <c r="G89" s="66"/>
    </row>
    <row r="90" spans="1:7" ht="12" customHeight="1" x14ac:dyDescent="0.25">
      <c r="A90" s="69"/>
      <c r="B90" s="88" t="s">
        <v>57</v>
      </c>
      <c r="C90" s="62">
        <f>G63</f>
        <v>2642000</v>
      </c>
      <c r="D90" s="89">
        <f>(C90/C93)</f>
        <v>0.57368683907671592</v>
      </c>
      <c r="E90" s="132"/>
      <c r="F90" s="60"/>
      <c r="G90" s="66"/>
    </row>
    <row r="91" spans="1:7" ht="12" customHeight="1" x14ac:dyDescent="0.25">
      <c r="A91" s="69"/>
      <c r="B91" s="88" t="s">
        <v>110</v>
      </c>
      <c r="C91" s="63">
        <f>G68</f>
        <v>704000</v>
      </c>
      <c r="D91" s="89">
        <f>(C91/C93)</f>
        <v>0.15286734848978351</v>
      </c>
      <c r="E91" s="118"/>
      <c r="F91" s="65"/>
      <c r="G91" s="66"/>
    </row>
    <row r="92" spans="1:7" ht="12" customHeight="1" x14ac:dyDescent="0.25">
      <c r="A92" s="69"/>
      <c r="B92" s="88" t="s">
        <v>111</v>
      </c>
      <c r="C92" s="63">
        <f>G71</f>
        <v>219300</v>
      </c>
      <c r="D92" s="89">
        <f>(C92/C93)</f>
        <v>4.7619047619047616E-2</v>
      </c>
      <c r="E92" s="118"/>
      <c r="F92" s="65"/>
      <c r="G92" s="66"/>
    </row>
    <row r="93" spans="1:7" ht="12.75" customHeight="1" thickBot="1" x14ac:dyDescent="0.3">
      <c r="A93" s="69"/>
      <c r="B93" s="90" t="s">
        <v>112</v>
      </c>
      <c r="C93" s="91">
        <f>SUM(C87:C92)</f>
        <v>4605300</v>
      </c>
      <c r="D93" s="92">
        <f>SUM(D87:D92)</f>
        <v>1</v>
      </c>
      <c r="E93" s="118"/>
      <c r="F93" s="65"/>
      <c r="G93" s="66"/>
    </row>
    <row r="94" spans="1:7" ht="12" customHeight="1" x14ac:dyDescent="0.25">
      <c r="A94" s="69"/>
      <c r="B94" s="84"/>
      <c r="C94" s="71"/>
      <c r="D94" s="71"/>
      <c r="E94" s="117"/>
      <c r="F94" s="71"/>
      <c r="G94" s="66"/>
    </row>
    <row r="95" spans="1:7" ht="12.75" customHeight="1" x14ac:dyDescent="0.25">
      <c r="A95" s="69"/>
      <c r="B95" s="85"/>
      <c r="C95" s="71"/>
      <c r="D95" s="71"/>
      <c r="E95" s="117"/>
      <c r="F95" s="71"/>
      <c r="G95" s="66"/>
    </row>
    <row r="96" spans="1:7" ht="12" customHeight="1" thickBot="1" x14ac:dyDescent="0.3">
      <c r="A96" s="59"/>
      <c r="B96" s="105"/>
      <c r="C96" s="106" t="s">
        <v>113</v>
      </c>
      <c r="D96" s="107"/>
      <c r="E96" s="119"/>
      <c r="F96" s="64"/>
      <c r="G96" s="66"/>
    </row>
    <row r="97" spans="1:7" ht="12" customHeight="1" x14ac:dyDescent="0.25">
      <c r="A97" s="69"/>
      <c r="B97" s="108" t="s">
        <v>114</v>
      </c>
      <c r="C97" s="142">
        <v>650</v>
      </c>
      <c r="D97" s="142">
        <f>G9</f>
        <v>880</v>
      </c>
      <c r="E97" s="142">
        <v>1100</v>
      </c>
      <c r="F97" s="104"/>
      <c r="G97" s="67"/>
    </row>
    <row r="98" spans="1:7" ht="12.75" customHeight="1" thickBot="1" x14ac:dyDescent="0.3">
      <c r="A98" s="69"/>
      <c r="B98" s="90" t="s">
        <v>115</v>
      </c>
      <c r="C98" s="91">
        <f>(G72/C97)</f>
        <v>7085.0769230769229</v>
      </c>
      <c r="D98" s="91">
        <f>(G72/D97)</f>
        <v>5233.295454545455</v>
      </c>
      <c r="E98" s="120">
        <f>(G72/E97)</f>
        <v>4186.636363636364</v>
      </c>
      <c r="F98" s="104"/>
      <c r="G98" s="67"/>
    </row>
    <row r="99" spans="1:7" ht="15.6" customHeight="1" x14ac:dyDescent="0.25">
      <c r="A99" s="69"/>
      <c r="B99" s="95" t="s">
        <v>116</v>
      </c>
      <c r="C99" s="68"/>
      <c r="D99" s="68"/>
      <c r="E99" s="130"/>
      <c r="F99" s="68"/>
      <c r="G99" s="68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1" ma:contentTypeDescription="Crear nuevo documento." ma:contentTypeScope="" ma:versionID="963e6a88358234cf0f7dedf9c056eb80">
  <xsd:schema xmlns:xsd="http://www.w3.org/2001/XMLSchema" xmlns:xs="http://www.w3.org/2001/XMLSchema" xmlns:p="http://schemas.microsoft.com/office/2006/metadata/properties" xmlns:ns3="c5dbce2d-49dc-4afe-a5b0-d7fb7a901161" xmlns:ns4="1030f0af-99cb-42f1-88fc-acec73331192" targetNamespace="http://schemas.microsoft.com/office/2006/metadata/properties" ma:root="true" ma:fieldsID="80fdd413a33b5c6b26a9daabd7227732" ns3:_="" ns4:_=""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3:SharedWithDetails" minOccurs="0"/>
                <xsd:element ref="ns3:SharingHintHash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la sugerencia para compartir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3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AE9C5F-06FF-4F68-9843-064C7386F8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C94D83-DB90-46DB-B9A6-808FBEFC8B7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F6E3F5B-C5DC-4EFF-92C0-8A05DB7F87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temprana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Ahumada Fritis Armando Segundo</dc:creator>
  <cp:keywords/>
  <dc:description/>
  <cp:lastModifiedBy>Usuario</cp:lastModifiedBy>
  <cp:revision/>
  <dcterms:created xsi:type="dcterms:W3CDTF">2020-11-27T12:49:26Z</dcterms:created>
  <dcterms:modified xsi:type="dcterms:W3CDTF">2021-04-06T13:58:06Z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