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Valparaiso\San Antonio\"/>
    </mc:Choice>
  </mc:AlternateContent>
  <bookViews>
    <workbookView xWindow="0" yWindow="0" windowWidth="20490" windowHeight="7155"/>
  </bookViews>
  <sheets>
    <sheet name="PAPA CUARESMERA O GUARDA" sheetId="1" r:id="rId1"/>
  </sheets>
  <calcPr calcId="152511"/>
</workbook>
</file>

<file path=xl/calcChain.xml><?xml version="1.0" encoding="utf-8"?>
<calcChain xmlns="http://schemas.openxmlformats.org/spreadsheetml/2006/main">
  <c r="G62" i="1" l="1"/>
  <c r="G59" i="1" l="1"/>
  <c r="G57" i="1" l="1"/>
  <c r="G68" i="1" l="1"/>
  <c r="G69" i="1"/>
  <c r="G53" i="1"/>
  <c r="G54" i="1"/>
  <c r="G55" i="1"/>
  <c r="G24" i="1" l="1"/>
  <c r="G22" i="1"/>
  <c r="G23" i="1"/>
  <c r="G25" i="1"/>
  <c r="G26" i="1"/>
  <c r="G27" i="1"/>
  <c r="G28" i="1"/>
  <c r="G33" i="1"/>
  <c r="G34" i="1" s="1"/>
  <c r="C90" i="1" s="1"/>
  <c r="G67" i="1" l="1"/>
  <c r="G70" i="1" s="1"/>
  <c r="G60" i="1"/>
  <c r="G52" i="1"/>
  <c r="G50" i="1"/>
  <c r="G44" i="1"/>
  <c r="G43" i="1"/>
  <c r="G42" i="1"/>
  <c r="G41" i="1"/>
  <c r="G40" i="1"/>
  <c r="G39" i="1"/>
  <c r="G38" i="1"/>
  <c r="G21" i="1"/>
  <c r="G12" i="1"/>
  <c r="G75" i="1" s="1"/>
  <c r="G63" i="1" l="1"/>
  <c r="C93" i="1"/>
  <c r="G29" i="1"/>
  <c r="C89" i="1" s="1"/>
  <c r="G45" i="1"/>
  <c r="C91" i="1" l="1"/>
  <c r="G72" i="1"/>
  <c r="G73" i="1" s="1"/>
  <c r="C92" i="1"/>
  <c r="G74" i="1" l="1"/>
  <c r="C94" i="1"/>
  <c r="C95" i="1" l="1"/>
  <c r="G76" i="1"/>
  <c r="D100" i="1" l="1"/>
  <c r="C100" i="1"/>
  <c r="E100" i="1"/>
  <c r="D92" i="1"/>
  <c r="D89" i="1"/>
  <c r="D91" i="1"/>
  <c r="D93" i="1"/>
  <c r="D94" i="1"/>
  <c r="D95" i="1" l="1"/>
</calcChain>
</file>

<file path=xl/sharedStrings.xml><?xml version="1.0" encoding="utf-8"?>
<sst xmlns="http://schemas.openxmlformats.org/spreadsheetml/2006/main" count="182" uniqueCount="127">
  <si>
    <t>RUBRO O CULTIVO</t>
  </si>
  <si>
    <t>Papa Consumo</t>
  </si>
  <si>
    <t>RENDIMIENTO KG/HA</t>
  </si>
  <si>
    <t>VARIEDAD</t>
  </si>
  <si>
    <t>Asterix,  Cardinal</t>
  </si>
  <si>
    <t>FECHA ESTIMADA  PRECIO VENTA</t>
  </si>
  <si>
    <t>Mayo/Junio 2021</t>
  </si>
  <si>
    <t>NIVEL TECNOLÓGICO</t>
  </si>
  <si>
    <t>Medio</t>
  </si>
  <si>
    <t xml:space="preserve">PRECIO ESPERADO ($/KG) </t>
  </si>
  <si>
    <t>REGIÓN</t>
  </si>
  <si>
    <t>Valparaiso</t>
  </si>
  <si>
    <t>INGRESO ESPERADO, con IVA ($)</t>
  </si>
  <si>
    <t>AGENCIA DE ÁREA</t>
  </si>
  <si>
    <t>San Antonio</t>
  </si>
  <si>
    <t>DESTINO PRODUCCION</t>
  </si>
  <si>
    <t>Consumo</t>
  </si>
  <si>
    <t>COMUNA/LOCALIDAD</t>
  </si>
  <si>
    <t>Todas la comunas del Área</t>
  </si>
  <si>
    <t>FECHA DE COSECHA</t>
  </si>
  <si>
    <t>Junio/ Julio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</si>
  <si>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</si>
  <si>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</si>
  <si>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</si>
  <si>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</si>
  <si>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</si>
  <si>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</si>
  <si>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</si>
  <si>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</si>
  <si>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</si>
  <si>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</si>
  <si>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</si>
  <si>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</si>
  <si>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</si>
  <si>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Enero Junio</t>
  </si>
  <si>
    <t>Acarreo Insumos</t>
  </si>
  <si>
    <t>Febrero/Mayo</t>
  </si>
  <si>
    <t>Aplicación Fertilizantes</t>
  </si>
  <si>
    <t>Febrero / Abril</t>
  </si>
  <si>
    <t>Siembra manual</t>
  </si>
  <si>
    <t>Febrero</t>
  </si>
  <si>
    <t>Control de Malezas (manual)</t>
  </si>
  <si>
    <t>Febrero / Marzo</t>
  </si>
  <si>
    <t>Aplicación de Agroquímicos</t>
  </si>
  <si>
    <t>Febrero/Junio</t>
  </si>
  <si>
    <t>Riegos por surcos</t>
  </si>
  <si>
    <t>Cosechador Ensacador</t>
  </si>
  <si>
    <t>Subtotal Jornadas Hombre</t>
  </si>
  <si>
    <t>JORNADAS ANIMAL</t>
  </si>
  <si>
    <t>Aporcas</t>
  </si>
  <si>
    <t>JA</t>
  </si>
  <si>
    <t>Abril/Mayo</t>
  </si>
  <si>
    <t>Subtotal Jornadas Animal</t>
  </si>
  <si>
    <t>MAQUINARIA</t>
  </si>
  <si>
    <t>Aradura</t>
  </si>
  <si>
    <t>JM</t>
  </si>
  <si>
    <t>Enero/Febrero</t>
  </si>
  <si>
    <t>Rastraje</t>
  </si>
  <si>
    <t>Enero/ Febrero</t>
  </si>
  <si>
    <t>Acequiadura</t>
  </si>
  <si>
    <t>Febrero/Marzo</t>
  </si>
  <si>
    <t>Aplicación de Pesticidas</t>
  </si>
  <si>
    <t>Marzo/Abril</t>
  </si>
  <si>
    <t>Aplicación de Fertilizantes</t>
  </si>
  <si>
    <t>Corte Follaje c/Rana</t>
  </si>
  <si>
    <t>Mayo/Junio</t>
  </si>
  <si>
    <t>Trasporte de Insumos y Cosecha</t>
  </si>
  <si>
    <t>Febrero/ Julio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</si>
  <si>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</si>
  <si>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</si>
  <si>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</si>
  <si>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</si>
  <si>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</si>
  <si>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</si>
  <si>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</si>
  <si>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</si>
  <si>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FERTILIZANTES</t>
  </si>
  <si>
    <t>Urea Granulada</t>
  </si>
  <si>
    <t>Kg</t>
  </si>
  <si>
    <t>800</t>
  </si>
  <si>
    <t>Kg.</t>
  </si>
  <si>
    <t>Nitrato de Potasio</t>
  </si>
  <si>
    <t>Frutaliv</t>
  </si>
  <si>
    <t>Lt.</t>
  </si>
  <si>
    <t>HERBICIDAS</t>
  </si>
  <si>
    <t>Sencor 480 SC</t>
  </si>
  <si>
    <t>kg</t>
  </si>
  <si>
    <t>INSECTICIDAS</t>
  </si>
  <si>
    <t>Zero 5 EC</t>
  </si>
  <si>
    <t xml:space="preserve">Coragen </t>
  </si>
  <si>
    <t>Octubre-Noviembre</t>
  </si>
  <si>
    <t>FUNGICIDA</t>
  </si>
  <si>
    <t xml:space="preserve">Manzate 80 WP </t>
  </si>
  <si>
    <t>Subtotal Insumos</t>
  </si>
  <si>
    <t>OTROS</t>
  </si>
  <si>
    <t>Item</t>
  </si>
  <si>
    <t>Traslado a punto de  venta</t>
  </si>
  <si>
    <t>Sacos (envase)</t>
  </si>
  <si>
    <t>Junio</t>
  </si>
  <si>
    <t>Pita para cocer</t>
  </si>
  <si>
    <t>Ro/Kg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</si>
  <si>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</si>
  <si>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</si>
  <si>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</si>
  <si>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</si>
  <si>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</si>
  <si>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</si>
  <si>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</si>
  <si>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</si>
  <si>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</si>
  <si>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2.- Precios de Insumos son en lugar de compras (Bodega)</t>
  </si>
  <si>
    <t>3,- Precios de produccion son puesto en Centro de Venta (Lo Valledor/ Vega Central) otros similares en la region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</si>
  <si>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</si>
  <si>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</si>
  <si>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</si>
  <si>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</si>
  <si>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</si>
  <si>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</si>
  <si>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</si>
  <si>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</si>
  <si>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</si>
  <si>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</si>
  <si>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</si>
  <si>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</si>
  <si>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Costo Unitario KG/Ha</t>
  </si>
  <si>
    <t>Rendimiento (10x1)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</si>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</sst>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 * #,##0.0_ ;_ * \-#,##0.0_ ;_ * &quot;-&quot;_ ;_ @_ "/>
    <numFmt numFmtId="169" formatCode="0.0%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11"/>
      </left>
      <right/>
      <top style="thin">
        <color indexed="64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9" fillId="0" borderId="0" applyFont="0" applyFill="0" applyBorder="0" applyAlignment="0" applyProtection="0"/>
  </cellStyleXfs>
  <cellXfs count="18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/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10" fillId="5" borderId="29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167" fontId="13" fillId="8" borderId="35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horizontal="center" wrapText="1"/>
    </xf>
    <xf numFmtId="41" fontId="13" fillId="2" borderId="6" xfId="0" applyNumberFormat="1" applyFont="1" applyFill="1" applyBorder="1" applyAlignment="1">
      <alignment vertical="center"/>
    </xf>
    <xf numFmtId="41" fontId="4" fillId="2" borderId="6" xfId="1" applyFont="1" applyFill="1" applyBorder="1" applyAlignment="1"/>
    <xf numFmtId="41" fontId="4" fillId="2" borderId="6" xfId="1" applyFont="1" applyFill="1" applyBorder="1" applyAlignment="1">
      <alignment horizontal="center"/>
    </xf>
    <xf numFmtId="0" fontId="4" fillId="10" borderId="50" xfId="0" applyFont="1" applyFill="1" applyBorder="1" applyAlignment="1">
      <alignment horizontal="center"/>
    </xf>
    <xf numFmtId="3" fontId="4" fillId="10" borderId="50" xfId="0" applyNumberFormat="1" applyFont="1" applyFill="1" applyBorder="1" applyAlignment="1"/>
    <xf numFmtId="168" fontId="4" fillId="10" borderId="50" xfId="1" applyNumberFormat="1" applyFont="1" applyFill="1" applyBorder="1" applyAlignment="1"/>
    <xf numFmtId="168" fontId="4" fillId="2" borderId="19" xfId="1" applyNumberFormat="1" applyFont="1" applyFill="1" applyBorder="1" applyAlignment="1"/>
    <xf numFmtId="49" fontId="4" fillId="10" borderId="50" xfId="0" applyNumberFormat="1" applyFont="1" applyFill="1" applyBorder="1" applyAlignment="1"/>
    <xf numFmtId="49" fontId="9" fillId="3" borderId="52" xfId="0" applyNumberFormat="1" applyFont="1" applyFill="1" applyBorder="1" applyAlignment="1">
      <alignment vertical="center"/>
    </xf>
    <xf numFmtId="0" fontId="9" fillId="3" borderId="52" xfId="0" applyFont="1" applyFill="1" applyBorder="1" applyAlignment="1">
      <alignment horizontal="center" vertical="center"/>
    </xf>
    <xf numFmtId="49" fontId="1" fillId="3" borderId="53" xfId="0" applyNumberFormat="1" applyFont="1" applyFill="1" applyBorder="1" applyAlignment="1">
      <alignment horizontal="center" vertical="center"/>
    </xf>
    <xf numFmtId="49" fontId="1" fillId="3" borderId="53" xfId="0" applyNumberFormat="1" applyFont="1" applyFill="1" applyBorder="1" applyAlignment="1">
      <alignment horizontal="center" vertical="center" wrapText="1"/>
    </xf>
    <xf numFmtId="49" fontId="4" fillId="2" borderId="54" xfId="0" applyNumberFormat="1" applyFont="1" applyFill="1" applyBorder="1" applyAlignment="1">
      <alignment wrapText="1"/>
    </xf>
    <xf numFmtId="49" fontId="4" fillId="2" borderId="54" xfId="0" applyNumberFormat="1" applyFont="1" applyFill="1" applyBorder="1" applyAlignment="1">
      <alignment horizontal="center"/>
    </xf>
    <xf numFmtId="3" fontId="4" fillId="2" borderId="54" xfId="0" applyNumberFormat="1" applyFont="1" applyFill="1" applyBorder="1" applyAlignment="1"/>
    <xf numFmtId="49" fontId="4" fillId="2" borderId="54" xfId="0" applyNumberFormat="1" applyFont="1" applyFill="1" applyBorder="1" applyAlignment="1">
      <alignment horizontal="center" wrapText="1"/>
    </xf>
    <xf numFmtId="0" fontId="2" fillId="2" borderId="57" xfId="0" applyFont="1" applyFill="1" applyBorder="1" applyAlignment="1"/>
    <xf numFmtId="3" fontId="2" fillId="2" borderId="57" xfId="0" applyNumberFormat="1" applyFont="1" applyFill="1" applyBorder="1" applyAlignment="1"/>
    <xf numFmtId="49" fontId="9" fillId="3" borderId="51" xfId="0" applyNumberFormat="1" applyFont="1" applyFill="1" applyBorder="1" applyAlignment="1">
      <alignment vertical="center"/>
    </xf>
    <xf numFmtId="0" fontId="9" fillId="3" borderId="51" xfId="0" applyFont="1" applyFill="1" applyBorder="1" applyAlignment="1">
      <alignment horizontal="center" vertical="center"/>
    </xf>
    <xf numFmtId="165" fontId="4" fillId="2" borderId="54" xfId="0" applyNumberFormat="1" applyFont="1" applyFill="1" applyBorder="1" applyAlignment="1">
      <alignment horizontal="center"/>
    </xf>
    <xf numFmtId="169" fontId="15" fillId="2" borderId="33" xfId="0" applyNumberFormat="1" applyFont="1" applyFill="1" applyBorder="1" applyAlignment="1"/>
    <xf numFmtId="169" fontId="13" fillId="8" borderId="36" xfId="0" applyNumberFormat="1" applyFont="1" applyFill="1" applyBorder="1" applyAlignment="1">
      <alignment vertical="center"/>
    </xf>
    <xf numFmtId="168" fontId="4" fillId="2" borderId="6" xfId="1" applyNumberFormat="1" applyFont="1" applyFill="1" applyBorder="1" applyAlignment="1">
      <alignment horizontal="center"/>
    </xf>
    <xf numFmtId="0" fontId="7" fillId="3" borderId="58" xfId="0" applyFont="1" applyFill="1" applyBorder="1" applyAlignment="1">
      <alignment vertical="center"/>
    </xf>
    <xf numFmtId="3" fontId="4" fillId="2" borderId="50" xfId="0" applyNumberFormat="1" applyFont="1" applyFill="1" applyBorder="1" applyAlignment="1">
      <alignment horizontal="right" wrapText="1"/>
    </xf>
    <xf numFmtId="3" fontId="2" fillId="2" borderId="59" xfId="0" applyNumberFormat="1" applyFont="1" applyFill="1" applyBorder="1" applyAlignment="1"/>
    <xf numFmtId="0" fontId="9" fillId="3" borderId="60" xfId="0" applyFont="1" applyFill="1" applyBorder="1" applyAlignment="1">
      <alignment vertical="center"/>
    </xf>
    <xf numFmtId="0" fontId="9" fillId="3" borderId="61" xfId="0" applyFont="1" applyFill="1" applyBorder="1" applyAlignment="1">
      <alignment vertical="center"/>
    </xf>
    <xf numFmtId="0" fontId="7" fillId="3" borderId="62" xfId="0" applyFont="1" applyFill="1" applyBorder="1" applyAlignment="1">
      <alignment vertical="center"/>
    </xf>
    <xf numFmtId="0" fontId="3" fillId="3" borderId="62" xfId="0" applyFont="1" applyFill="1" applyBorder="1" applyAlignment="1">
      <alignment vertical="center"/>
    </xf>
    <xf numFmtId="3" fontId="4" fillId="2" borderId="54" xfId="0" applyNumberFormat="1" applyFont="1" applyFill="1" applyBorder="1" applyAlignment="1">
      <alignment horizontal="right"/>
    </xf>
    <xf numFmtId="3" fontId="4" fillId="2" borderId="56" xfId="0" applyNumberFormat="1" applyFont="1" applyFill="1" applyBorder="1" applyAlignment="1">
      <alignment horizontal="right"/>
    </xf>
    <xf numFmtId="3" fontId="4" fillId="2" borderId="55" xfId="0" applyNumberFormat="1" applyFont="1" applyFill="1" applyBorder="1" applyAlignment="1">
      <alignment horizontal="right"/>
    </xf>
    <xf numFmtId="0" fontId="1" fillId="5" borderId="64" xfId="0" applyFont="1" applyFill="1" applyBorder="1" applyAlignment="1">
      <alignment vertical="center"/>
    </xf>
    <xf numFmtId="0" fontId="1" fillId="3" borderId="62" xfId="0" applyFont="1" applyFill="1" applyBorder="1" applyAlignment="1">
      <alignment vertical="center"/>
    </xf>
    <xf numFmtId="0" fontId="1" fillId="5" borderId="62" xfId="0" applyFont="1" applyFill="1" applyBorder="1" applyAlignment="1">
      <alignment vertical="center"/>
    </xf>
    <xf numFmtId="0" fontId="10" fillId="5" borderId="65" xfId="0" applyFont="1" applyFill="1" applyBorder="1" applyAlignment="1">
      <alignment vertical="center"/>
    </xf>
    <xf numFmtId="49" fontId="13" fillId="10" borderId="49" xfId="0" applyNumberFormat="1" applyFont="1" applyFill="1" applyBorder="1" applyAlignment="1">
      <alignment vertical="center"/>
    </xf>
    <xf numFmtId="41" fontId="13" fillId="10" borderId="56" xfId="1" applyFont="1" applyFill="1" applyBorder="1" applyAlignment="1">
      <alignment vertical="center"/>
    </xf>
    <xf numFmtId="41" fontId="13" fillId="10" borderId="63" xfId="1" applyFont="1" applyFill="1" applyBorder="1" applyAlignment="1">
      <alignment vertical="center"/>
    </xf>
    <xf numFmtId="49" fontId="13" fillId="10" borderId="34" xfId="0" applyNumberFormat="1" applyFont="1" applyFill="1" applyBorder="1" applyAlignment="1">
      <alignment vertical="center"/>
    </xf>
    <xf numFmtId="167" fontId="13" fillId="10" borderId="35" xfId="0" applyNumberFormat="1" applyFont="1" applyFill="1" applyBorder="1" applyAlignment="1">
      <alignment vertical="center"/>
    </xf>
    <xf numFmtId="167" fontId="13" fillId="10" borderId="36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1" fontId="2" fillId="2" borderId="6" xfId="1" applyFont="1" applyFill="1" applyBorder="1" applyAlignment="1">
      <alignment horizontal="right"/>
    </xf>
    <xf numFmtId="41" fontId="7" fillId="3" borderId="58" xfId="1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41" fontId="4" fillId="2" borderId="15" xfId="1" applyFont="1" applyFill="1" applyBorder="1" applyAlignment="1">
      <alignment vertical="center"/>
    </xf>
    <xf numFmtId="41" fontId="4" fillId="2" borderId="53" xfId="0" applyNumberFormat="1" applyFont="1" applyFill="1" applyBorder="1" applyAlignment="1">
      <alignment vertical="center"/>
    </xf>
    <xf numFmtId="41" fontId="7" fillId="3" borderId="62" xfId="1" applyFont="1" applyFill="1" applyBorder="1" applyAlignment="1">
      <alignment vertical="center"/>
    </xf>
    <xf numFmtId="3" fontId="4" fillId="0" borderId="6" xfId="0" applyNumberFormat="1" applyFont="1" applyFill="1" applyBorder="1" applyAlignment="1"/>
    <xf numFmtId="0" fontId="8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/>
    </xf>
    <xf numFmtId="41" fontId="4" fillId="0" borderId="6" xfId="1" applyFont="1" applyFill="1" applyBorder="1" applyAlignment="1"/>
    <xf numFmtId="0" fontId="4" fillId="0" borderId="50" xfId="0" applyFont="1" applyFill="1" applyBorder="1" applyAlignment="1">
      <alignment horizontal="center"/>
    </xf>
    <xf numFmtId="168" fontId="4" fillId="0" borderId="50" xfId="1" applyNumberFormat="1" applyFont="1" applyFill="1" applyBorder="1" applyAlignment="1"/>
    <xf numFmtId="3" fontId="4" fillId="0" borderId="50" xfId="0" applyNumberFormat="1" applyFont="1" applyFill="1" applyBorder="1" applyAlignment="1"/>
    <xf numFmtId="49" fontId="4" fillId="0" borderId="6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/>
    <xf numFmtId="49" fontId="4" fillId="0" borderId="50" xfId="0" applyNumberFormat="1" applyFont="1" applyFill="1" applyBorder="1" applyAlignment="1"/>
    <xf numFmtId="0" fontId="4" fillId="0" borderId="55" xfId="0" applyNumberFormat="1" applyFont="1" applyBorder="1" applyAlignment="1"/>
    <xf numFmtId="0" fontId="4" fillId="0" borderId="55" xfId="0" applyNumberFormat="1" applyFont="1" applyBorder="1" applyAlignment="1">
      <alignment horizontal="center"/>
    </xf>
    <xf numFmtId="0" fontId="4" fillId="0" borderId="51" xfId="0" applyNumberFormat="1" applyFont="1" applyBorder="1" applyAlignment="1"/>
    <xf numFmtId="0" fontId="4" fillId="0" borderId="51" xfId="0" applyNumberFormat="1" applyFont="1" applyBorder="1" applyAlignment="1">
      <alignment horizont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66" fontId="1" fillId="5" borderId="66" xfId="0" applyNumberFormat="1" applyFont="1" applyFill="1" applyBorder="1" applyAlignment="1">
      <alignment vertical="center"/>
    </xf>
    <xf numFmtId="166" fontId="1" fillId="3" borderId="67" xfId="0" applyNumberFormat="1" applyFont="1" applyFill="1" applyBorder="1" applyAlignment="1">
      <alignment vertical="center"/>
    </xf>
    <xf numFmtId="166" fontId="1" fillId="5" borderId="67" xfId="0" applyNumberFormat="1" applyFont="1" applyFill="1" applyBorder="1" applyAlignment="1">
      <alignment vertical="center"/>
    </xf>
    <xf numFmtId="166" fontId="1" fillId="6" borderId="68" xfId="0" applyNumberFormat="1" applyFont="1" applyFill="1" applyBorder="1" applyAlignment="1">
      <alignment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791633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topLeftCell="A76" zoomScale="120" zoomScaleNormal="120" workbookViewId="0">
      <selection activeCell="K69" sqref="K6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74" t="s">
        <v>2</v>
      </c>
      <c r="F9" s="175"/>
      <c r="G9" s="149">
        <v>26000</v>
      </c>
    </row>
    <row r="10" spans="1:7" ht="15" x14ac:dyDescent="0.25">
      <c r="A10" s="5"/>
      <c r="B10" s="9" t="s">
        <v>3</v>
      </c>
      <c r="C10" s="10" t="s">
        <v>4</v>
      </c>
      <c r="D10" s="11"/>
      <c r="E10" s="172" t="s">
        <v>5</v>
      </c>
      <c r="F10" s="173"/>
      <c r="G10" s="12" t="s">
        <v>6</v>
      </c>
    </row>
    <row r="11" spans="1:7" ht="15" x14ac:dyDescent="0.25">
      <c r="A11" s="5"/>
      <c r="B11" s="9" t="s">
        <v>7</v>
      </c>
      <c r="C11" s="12" t="s">
        <v>8</v>
      </c>
      <c r="D11" s="11"/>
      <c r="E11" s="172" t="s">
        <v>9</v>
      </c>
      <c r="F11" s="173"/>
      <c r="G11" s="13">
        <v>320</v>
      </c>
    </row>
    <row r="12" spans="1:7" ht="15" x14ac:dyDescent="0.25">
      <c r="A12" s="5"/>
      <c r="B12" s="9" t="s">
        <v>10</v>
      </c>
      <c r="C12" s="14" t="s">
        <v>11</v>
      </c>
      <c r="D12" s="11"/>
      <c r="E12" s="147" t="s">
        <v>12</v>
      </c>
      <c r="F12" s="148"/>
      <c r="G12" s="15">
        <f>(G9*G11)</f>
        <v>8320000</v>
      </c>
    </row>
    <row r="13" spans="1:7" ht="15" x14ac:dyDescent="0.25">
      <c r="A13" s="5"/>
      <c r="B13" s="9" t="s">
        <v>13</v>
      </c>
      <c r="C13" s="12" t="s">
        <v>14</v>
      </c>
      <c r="D13" s="11"/>
      <c r="E13" s="172" t="s">
        <v>15</v>
      </c>
      <c r="F13" s="173"/>
      <c r="G13" s="12" t="s">
        <v>16</v>
      </c>
    </row>
    <row r="14" spans="1:7" ht="15" x14ac:dyDescent="0.25">
      <c r="A14" s="5"/>
      <c r="B14" s="9" t="s">
        <v>17</v>
      </c>
      <c r="C14" s="12" t="s">
        <v>18</v>
      </c>
      <c r="D14" s="11"/>
      <c r="E14" s="172" t="s">
        <v>19</v>
      </c>
      <c r="F14" s="173"/>
      <c r="G14" s="12" t="s">
        <v>20</v>
      </c>
    </row>
    <row r="15" spans="1:7" ht="15" x14ac:dyDescent="0.25">
      <c r="A15" s="5"/>
      <c r="B15" s="9" t="s">
        <v>21</v>
      </c>
      <c r="C15" s="16">
        <v>44242</v>
      </c>
      <c r="D15" s="11"/>
      <c r="E15" s="176" t="s">
        <v>22</v>
      </c>
      <c r="F15" s="177"/>
      <c r="G15" s="14" t="s">
        <v>23</v>
      </c>
    </row>
    <row r="16" spans="1:7" ht="12" customHeight="1" x14ac:dyDescent="0.25">
      <c r="A16" s="2"/>
      <c r="B16" s="17"/>
      <c r="C16" s="18"/>
      <c r="D16" s="19"/>
      <c r="E16" s="20"/>
      <c r="F16" s="20"/>
      <c r="G16" s="21"/>
    </row>
    <row r="17" spans="1:11" ht="12" customHeight="1" x14ac:dyDescent="0.25">
      <c r="A17" s="22"/>
      <c r="B17" s="178" t="s">
        <v>24</v>
      </c>
      <c r="C17" s="179"/>
      <c r="D17" s="179"/>
      <c r="E17" s="179"/>
      <c r="F17" s="179"/>
      <c r="G17" s="179"/>
    </row>
    <row r="18" spans="1:11" ht="12" customHeight="1" x14ac:dyDescent="0.25">
      <c r="A18" s="2"/>
      <c r="B18" s="23"/>
      <c r="C18" s="24"/>
      <c r="D18" s="24"/>
      <c r="E18" s="24"/>
      <c r="F18" s="25"/>
      <c r="G18" s="25"/>
    </row>
    <row r="19" spans="1:11" ht="12" customHeight="1" x14ac:dyDescent="0.25">
      <c r="A19" s="5"/>
      <c r="B19" s="26" t="s">
        <v>25</v>
      </c>
      <c r="C19" s="27"/>
      <c r="D19" s="28"/>
      <c r="E19" s="28"/>
      <c r="F19" s="28"/>
      <c r="G19" s="28"/>
    </row>
    <row r="20" spans="1:11" ht="24" customHeight="1" x14ac:dyDescent="0.25">
      <c r="A20" s="22"/>
      <c r="B20" s="29" t="s">
        <v>26</v>
      </c>
      <c r="C20" s="29" t="s">
        <v>27</v>
      </c>
      <c r="D20" s="29" t="s">
        <v>28</v>
      </c>
      <c r="E20" s="29" t="s">
        <v>29</v>
      </c>
      <c r="F20" s="29" t="s">
        <v>30</v>
      </c>
      <c r="G20" s="29" t="s">
        <v>31</v>
      </c>
    </row>
    <row r="21" spans="1:11" ht="12.75" customHeight="1" x14ac:dyDescent="0.25">
      <c r="A21" s="22"/>
      <c r="B21" s="146" t="s">
        <v>32</v>
      </c>
      <c r="C21" s="30" t="s">
        <v>33</v>
      </c>
      <c r="D21" s="101">
        <v>1</v>
      </c>
      <c r="E21" s="30" t="s">
        <v>34</v>
      </c>
      <c r="F21" s="100">
        <v>20000</v>
      </c>
      <c r="G21" s="15">
        <f>(D21*F21)</f>
        <v>20000</v>
      </c>
    </row>
    <row r="22" spans="1:11" ht="12.75" customHeight="1" x14ac:dyDescent="0.25">
      <c r="A22" s="22"/>
      <c r="B22" s="146" t="s">
        <v>35</v>
      </c>
      <c r="C22" s="30" t="s">
        <v>33</v>
      </c>
      <c r="D22" s="101">
        <v>2</v>
      </c>
      <c r="E22" s="30" t="s">
        <v>36</v>
      </c>
      <c r="F22" s="100">
        <v>20000</v>
      </c>
      <c r="G22" s="15">
        <f t="shared" ref="G22:G28" si="0">(D22*F22)</f>
        <v>40000</v>
      </c>
    </row>
    <row r="23" spans="1:11" ht="12.75" customHeight="1" x14ac:dyDescent="0.25">
      <c r="A23" s="22"/>
      <c r="B23" s="146" t="s">
        <v>37</v>
      </c>
      <c r="C23" s="30" t="s">
        <v>33</v>
      </c>
      <c r="D23" s="101">
        <v>2</v>
      </c>
      <c r="E23" s="30" t="s">
        <v>38</v>
      </c>
      <c r="F23" s="100">
        <v>20000</v>
      </c>
      <c r="G23" s="15">
        <f t="shared" si="0"/>
        <v>40000</v>
      </c>
    </row>
    <row r="24" spans="1:11" ht="12.75" customHeight="1" x14ac:dyDescent="0.25">
      <c r="A24" s="22"/>
      <c r="B24" s="146" t="s">
        <v>39</v>
      </c>
      <c r="C24" s="30" t="s">
        <v>33</v>
      </c>
      <c r="D24" s="101">
        <v>3</v>
      </c>
      <c r="E24" s="30" t="s">
        <v>40</v>
      </c>
      <c r="F24" s="100">
        <v>25000</v>
      </c>
      <c r="G24" s="15">
        <f t="shared" si="0"/>
        <v>75000</v>
      </c>
    </row>
    <row r="25" spans="1:11" ht="12.75" customHeight="1" x14ac:dyDescent="0.25">
      <c r="A25" s="22"/>
      <c r="B25" s="146" t="s">
        <v>41</v>
      </c>
      <c r="C25" s="30" t="s">
        <v>33</v>
      </c>
      <c r="D25" s="101">
        <v>2</v>
      </c>
      <c r="E25" s="30" t="s">
        <v>42</v>
      </c>
      <c r="F25" s="100">
        <v>20000</v>
      </c>
      <c r="G25" s="15">
        <f t="shared" si="0"/>
        <v>40000</v>
      </c>
    </row>
    <row r="26" spans="1:11" ht="12.75" customHeight="1" x14ac:dyDescent="0.25">
      <c r="A26" s="22"/>
      <c r="B26" s="146" t="s">
        <v>43</v>
      </c>
      <c r="C26" s="30" t="s">
        <v>33</v>
      </c>
      <c r="D26" s="101">
        <v>2</v>
      </c>
      <c r="E26" s="30" t="s">
        <v>44</v>
      </c>
      <c r="F26" s="100">
        <v>20000</v>
      </c>
      <c r="G26" s="15">
        <f t="shared" si="0"/>
        <v>40000</v>
      </c>
    </row>
    <row r="27" spans="1:11" ht="12.75" customHeight="1" x14ac:dyDescent="0.25">
      <c r="A27" s="22"/>
      <c r="B27" s="146" t="s">
        <v>45</v>
      </c>
      <c r="C27" s="30" t="s">
        <v>33</v>
      </c>
      <c r="D27" s="101">
        <v>5</v>
      </c>
      <c r="E27" s="30" t="s">
        <v>36</v>
      </c>
      <c r="F27" s="100">
        <v>20000</v>
      </c>
      <c r="G27" s="15">
        <f t="shared" si="0"/>
        <v>100000</v>
      </c>
    </row>
    <row r="28" spans="1:11" ht="12.75" customHeight="1" x14ac:dyDescent="0.25">
      <c r="A28" s="22"/>
      <c r="B28" s="146" t="s">
        <v>46</v>
      </c>
      <c r="C28" s="30" t="s">
        <v>33</v>
      </c>
      <c r="D28" s="101">
        <v>35</v>
      </c>
      <c r="E28" s="30" t="s">
        <v>20</v>
      </c>
      <c r="F28" s="100">
        <v>30000</v>
      </c>
      <c r="G28" s="127">
        <f t="shared" si="0"/>
        <v>1050000</v>
      </c>
    </row>
    <row r="29" spans="1:11" ht="12.75" customHeight="1" x14ac:dyDescent="0.25">
      <c r="A29" s="22"/>
      <c r="B29" s="31" t="s">
        <v>47</v>
      </c>
      <c r="C29" s="32"/>
      <c r="D29" s="32"/>
      <c r="E29" s="32"/>
      <c r="F29" s="126"/>
      <c r="G29" s="150">
        <f>SUM(G21:G28)</f>
        <v>1405000</v>
      </c>
    </row>
    <row r="30" spans="1:11" ht="12" customHeight="1" x14ac:dyDescent="0.25">
      <c r="A30" s="2"/>
      <c r="B30" s="23"/>
      <c r="C30" s="25"/>
      <c r="D30" s="25"/>
      <c r="E30" s="25"/>
      <c r="F30" s="33"/>
      <c r="G30" s="128"/>
    </row>
    <row r="31" spans="1:11" ht="12" customHeight="1" x14ac:dyDescent="0.25">
      <c r="A31" s="5"/>
      <c r="B31" s="34" t="s">
        <v>48</v>
      </c>
      <c r="C31" s="35"/>
      <c r="D31" s="36"/>
      <c r="E31" s="36"/>
      <c r="F31" s="37"/>
      <c r="G31" s="37"/>
    </row>
    <row r="32" spans="1:11" ht="24" customHeight="1" x14ac:dyDescent="0.25">
      <c r="A32" s="5"/>
      <c r="B32" s="38" t="s">
        <v>26</v>
      </c>
      <c r="C32" s="39" t="s">
        <v>27</v>
      </c>
      <c r="D32" s="39" t="s">
        <v>28</v>
      </c>
      <c r="E32" s="38" t="s">
        <v>29</v>
      </c>
      <c r="F32" s="39" t="s">
        <v>30</v>
      </c>
      <c r="G32" s="38" t="s">
        <v>31</v>
      </c>
      <c r="K32" s="1">
        <v>0</v>
      </c>
    </row>
    <row r="33" spans="1:11" ht="12" customHeight="1" x14ac:dyDescent="0.25">
      <c r="A33" s="5"/>
      <c r="B33" s="151" t="s">
        <v>49</v>
      </c>
      <c r="C33" s="152" t="s">
        <v>50</v>
      </c>
      <c r="D33" s="152">
        <v>4</v>
      </c>
      <c r="E33" s="152" t="s">
        <v>51</v>
      </c>
      <c r="F33" s="153">
        <v>40000</v>
      </c>
      <c r="G33" s="154">
        <f>D33*F33</f>
        <v>160000</v>
      </c>
    </row>
    <row r="34" spans="1:11" ht="12" customHeight="1" x14ac:dyDescent="0.25">
      <c r="A34" s="5"/>
      <c r="B34" s="40" t="s">
        <v>52</v>
      </c>
      <c r="C34" s="41"/>
      <c r="D34" s="41"/>
      <c r="E34" s="41"/>
      <c r="F34" s="132"/>
      <c r="G34" s="150">
        <f>G33</f>
        <v>160000</v>
      </c>
    </row>
    <row r="35" spans="1:11" ht="12" customHeight="1" x14ac:dyDescent="0.25">
      <c r="A35" s="2"/>
      <c r="B35" s="42"/>
      <c r="C35" s="43"/>
      <c r="D35" s="43"/>
      <c r="E35" s="43"/>
      <c r="F35" s="44"/>
      <c r="G35" s="128"/>
    </row>
    <row r="36" spans="1:11" ht="12" customHeight="1" x14ac:dyDescent="0.25">
      <c r="A36" s="5"/>
      <c r="B36" s="34" t="s">
        <v>53</v>
      </c>
      <c r="C36" s="35"/>
      <c r="D36" s="36"/>
      <c r="E36" s="36"/>
      <c r="F36" s="37"/>
      <c r="G36" s="37"/>
    </row>
    <row r="37" spans="1:11" ht="24" customHeight="1" x14ac:dyDescent="0.25">
      <c r="A37" s="5"/>
      <c r="B37" s="45" t="s">
        <v>26</v>
      </c>
      <c r="C37" s="45" t="s">
        <v>27</v>
      </c>
      <c r="D37" s="45" t="s">
        <v>28</v>
      </c>
      <c r="E37" s="45" t="s">
        <v>29</v>
      </c>
      <c r="F37" s="46" t="s">
        <v>30</v>
      </c>
      <c r="G37" s="45" t="s">
        <v>31</v>
      </c>
    </row>
    <row r="38" spans="1:11" ht="12.75" customHeight="1" x14ac:dyDescent="0.25">
      <c r="A38" s="22"/>
      <c r="B38" s="146" t="s">
        <v>54</v>
      </c>
      <c r="C38" s="30" t="s">
        <v>55</v>
      </c>
      <c r="D38" s="101">
        <v>0.5</v>
      </c>
      <c r="E38" s="30" t="s">
        <v>56</v>
      </c>
      <c r="F38" s="15">
        <v>120000</v>
      </c>
      <c r="G38" s="15">
        <f t="shared" ref="G38:G44" si="1">(D38*F38)</f>
        <v>60000</v>
      </c>
    </row>
    <row r="39" spans="1:11" ht="12.75" customHeight="1" x14ac:dyDescent="0.25">
      <c r="A39" s="22"/>
      <c r="B39" s="146" t="s">
        <v>57</v>
      </c>
      <c r="C39" s="30" t="s">
        <v>55</v>
      </c>
      <c r="D39" s="101">
        <v>1</v>
      </c>
      <c r="E39" s="30" t="s">
        <v>58</v>
      </c>
      <c r="F39" s="15">
        <v>120000</v>
      </c>
      <c r="G39" s="15">
        <f t="shared" si="1"/>
        <v>120000</v>
      </c>
    </row>
    <row r="40" spans="1:11" ht="12.75" customHeight="1" x14ac:dyDescent="0.25">
      <c r="A40" s="22"/>
      <c r="B40" s="146" t="s">
        <v>59</v>
      </c>
      <c r="C40" s="30" t="s">
        <v>55</v>
      </c>
      <c r="D40" s="101">
        <v>1</v>
      </c>
      <c r="E40" s="30" t="s">
        <v>60</v>
      </c>
      <c r="F40" s="15">
        <v>120000</v>
      </c>
      <c r="G40" s="15">
        <f t="shared" si="1"/>
        <v>120000</v>
      </c>
    </row>
    <row r="41" spans="1:11" ht="12.75" customHeight="1" x14ac:dyDescent="0.25">
      <c r="A41" s="22"/>
      <c r="B41" s="146" t="s">
        <v>61</v>
      </c>
      <c r="C41" s="30" t="s">
        <v>55</v>
      </c>
      <c r="D41" s="101">
        <v>1.5</v>
      </c>
      <c r="E41" s="30" t="s">
        <v>62</v>
      </c>
      <c r="F41" s="15">
        <v>120000</v>
      </c>
      <c r="G41" s="15">
        <f t="shared" si="1"/>
        <v>180000</v>
      </c>
    </row>
    <row r="42" spans="1:11" ht="12.75" customHeight="1" x14ac:dyDescent="0.25">
      <c r="A42" s="22"/>
      <c r="B42" s="146" t="s">
        <v>63</v>
      </c>
      <c r="C42" s="30" t="s">
        <v>55</v>
      </c>
      <c r="D42" s="101">
        <v>1</v>
      </c>
      <c r="E42" s="30" t="s">
        <v>62</v>
      </c>
      <c r="F42" s="15">
        <v>120000</v>
      </c>
      <c r="G42" s="15">
        <f t="shared" si="1"/>
        <v>120000</v>
      </c>
    </row>
    <row r="43" spans="1:11" ht="12.75" customHeight="1" x14ac:dyDescent="0.25">
      <c r="A43" s="22"/>
      <c r="B43" s="146" t="s">
        <v>64</v>
      </c>
      <c r="C43" s="30" t="s">
        <v>55</v>
      </c>
      <c r="D43" s="101">
        <v>0.5</v>
      </c>
      <c r="E43" s="30" t="s">
        <v>65</v>
      </c>
      <c r="F43" s="15">
        <v>120000</v>
      </c>
      <c r="G43" s="15">
        <f t="shared" si="1"/>
        <v>60000</v>
      </c>
    </row>
    <row r="44" spans="1:11" ht="12.75" customHeight="1" x14ac:dyDescent="0.25">
      <c r="A44" s="22"/>
      <c r="B44" s="146" t="s">
        <v>66</v>
      </c>
      <c r="C44" s="30" t="s">
        <v>55</v>
      </c>
      <c r="D44" s="101">
        <v>0.42</v>
      </c>
      <c r="E44" s="30" t="s">
        <v>67</v>
      </c>
      <c r="F44" s="15">
        <v>120000</v>
      </c>
      <c r="G44" s="127">
        <f t="shared" si="1"/>
        <v>50400</v>
      </c>
    </row>
    <row r="45" spans="1:11" ht="12.75" customHeight="1" x14ac:dyDescent="0.25">
      <c r="A45" s="5"/>
      <c r="B45" s="47" t="s">
        <v>68</v>
      </c>
      <c r="C45" s="48"/>
      <c r="D45" s="48"/>
      <c r="E45" s="48"/>
      <c r="F45" s="131"/>
      <c r="G45" s="155">
        <f>SUM(G38:G44)</f>
        <v>710400</v>
      </c>
    </row>
    <row r="46" spans="1:11" ht="12" customHeight="1" x14ac:dyDescent="0.25">
      <c r="A46" s="2"/>
      <c r="B46" s="42"/>
      <c r="C46" s="43"/>
      <c r="D46" s="43"/>
      <c r="E46" s="43"/>
      <c r="F46" s="44"/>
      <c r="G46" s="128"/>
    </row>
    <row r="47" spans="1:11" ht="12" customHeight="1" x14ac:dyDescent="0.25">
      <c r="A47" s="5"/>
      <c r="B47" s="34" t="s">
        <v>69</v>
      </c>
      <c r="C47" s="35"/>
      <c r="D47" s="36"/>
      <c r="E47" s="36"/>
      <c r="F47" s="37"/>
      <c r="G47" s="37"/>
    </row>
    <row r="48" spans="1:11" ht="24" customHeight="1" x14ac:dyDescent="0.25">
      <c r="A48" s="5"/>
      <c r="B48" s="46" t="s">
        <v>70</v>
      </c>
      <c r="C48" s="46" t="s">
        <v>71</v>
      </c>
      <c r="D48" s="46" t="s">
        <v>72</v>
      </c>
      <c r="E48" s="46" t="s">
        <v>29</v>
      </c>
      <c r="F48" s="46" t="s">
        <v>30</v>
      </c>
      <c r="G48" s="46" t="s">
        <v>31</v>
      </c>
      <c r="K48" s="99"/>
    </row>
    <row r="49" spans="1:11" ht="12.75" customHeight="1" x14ac:dyDescent="0.25">
      <c r="A49" s="22"/>
      <c r="B49" s="163" t="s">
        <v>73</v>
      </c>
      <c r="C49" s="157"/>
      <c r="D49" s="157"/>
      <c r="E49" s="157"/>
      <c r="F49" s="157"/>
      <c r="G49" s="157"/>
      <c r="K49" s="99"/>
    </row>
    <row r="50" spans="1:11" ht="12.75" customHeight="1" x14ac:dyDescent="0.25">
      <c r="A50" s="22"/>
      <c r="B50" s="147" t="s">
        <v>74</v>
      </c>
      <c r="C50" s="49" t="s">
        <v>75</v>
      </c>
      <c r="D50" s="103">
        <v>2800</v>
      </c>
      <c r="E50" s="49" t="s">
        <v>60</v>
      </c>
      <c r="F50" s="50">
        <v>500</v>
      </c>
      <c r="G50" s="50">
        <f>(D50*F50)</f>
        <v>1400000</v>
      </c>
    </row>
    <row r="51" spans="1:11" ht="12.75" customHeight="1" x14ac:dyDescent="0.25">
      <c r="A51" s="22"/>
      <c r="B51" s="164" t="s">
        <v>76</v>
      </c>
      <c r="C51" s="158"/>
      <c r="D51" s="159"/>
      <c r="E51" s="158"/>
      <c r="F51" s="156"/>
      <c r="G51" s="156"/>
    </row>
    <row r="52" spans="1:11" ht="12.75" customHeight="1" x14ac:dyDescent="0.25">
      <c r="A52" s="22"/>
      <c r="B52" s="147" t="s">
        <v>77</v>
      </c>
      <c r="C52" s="49" t="s">
        <v>78</v>
      </c>
      <c r="D52" s="104">
        <v>400</v>
      </c>
      <c r="E52" s="49" t="s">
        <v>60</v>
      </c>
      <c r="F52" s="50">
        <v>400</v>
      </c>
      <c r="G52" s="50">
        <f>(D52*F52)</f>
        <v>160000</v>
      </c>
    </row>
    <row r="53" spans="1:11" ht="12.75" customHeight="1" x14ac:dyDescent="0.25">
      <c r="A53" s="22"/>
      <c r="B53" s="147" t="s">
        <v>79</v>
      </c>
      <c r="C53" s="49" t="s">
        <v>80</v>
      </c>
      <c r="D53" s="104">
        <v>400</v>
      </c>
      <c r="E53" s="49" t="s">
        <v>60</v>
      </c>
      <c r="F53" s="50">
        <v>800</v>
      </c>
      <c r="G53" s="50">
        <f t="shared" ref="G53:G59" si="2">(D53*F53)</f>
        <v>320000</v>
      </c>
    </row>
    <row r="54" spans="1:11" ht="12.75" customHeight="1" x14ac:dyDescent="0.25">
      <c r="A54" s="22"/>
      <c r="B54" s="147" t="s">
        <v>81</v>
      </c>
      <c r="C54" s="49" t="s">
        <v>78</v>
      </c>
      <c r="D54" s="104">
        <v>150</v>
      </c>
      <c r="E54" s="49" t="s">
        <v>60</v>
      </c>
      <c r="F54" s="50">
        <v>720</v>
      </c>
      <c r="G54" s="50">
        <f t="shared" si="2"/>
        <v>108000</v>
      </c>
    </row>
    <row r="55" spans="1:11" ht="12.75" customHeight="1" x14ac:dyDescent="0.25">
      <c r="A55" s="22"/>
      <c r="B55" s="147" t="s">
        <v>82</v>
      </c>
      <c r="C55" s="49" t="s">
        <v>83</v>
      </c>
      <c r="D55" s="104">
        <v>3</v>
      </c>
      <c r="E55" s="49" t="s">
        <v>42</v>
      </c>
      <c r="F55" s="50">
        <v>13000</v>
      </c>
      <c r="G55" s="50">
        <f t="shared" si="2"/>
        <v>39000</v>
      </c>
    </row>
    <row r="56" spans="1:11" ht="12.75" customHeight="1" x14ac:dyDescent="0.25">
      <c r="A56" s="22"/>
      <c r="B56" s="164" t="s">
        <v>84</v>
      </c>
      <c r="C56" s="158"/>
      <c r="D56" s="159"/>
      <c r="E56" s="158"/>
      <c r="F56" s="156"/>
      <c r="G56" s="50"/>
    </row>
    <row r="57" spans="1:11" ht="12.75" customHeight="1" x14ac:dyDescent="0.25">
      <c r="A57" s="22"/>
      <c r="B57" s="147" t="s">
        <v>85</v>
      </c>
      <c r="C57" s="49" t="s">
        <v>86</v>
      </c>
      <c r="D57" s="125">
        <v>0.7</v>
      </c>
      <c r="E57" s="49" t="s">
        <v>40</v>
      </c>
      <c r="F57" s="50">
        <v>36650</v>
      </c>
      <c r="G57" s="50">
        <f t="shared" si="2"/>
        <v>25655</v>
      </c>
    </row>
    <row r="58" spans="1:11" ht="12.75" customHeight="1" x14ac:dyDescent="0.25">
      <c r="A58" s="22"/>
      <c r="B58" s="164" t="s">
        <v>87</v>
      </c>
      <c r="C58" s="158"/>
      <c r="D58" s="159"/>
      <c r="E58" s="158"/>
      <c r="F58" s="156"/>
      <c r="G58" s="50"/>
    </row>
    <row r="59" spans="1:11" ht="12.75" customHeight="1" x14ac:dyDescent="0.25">
      <c r="A59" s="22"/>
      <c r="B59" s="109" t="s">
        <v>88</v>
      </c>
      <c r="C59" s="105" t="s">
        <v>83</v>
      </c>
      <c r="D59" s="107">
        <v>0.5</v>
      </c>
      <c r="E59" s="105" t="s">
        <v>40</v>
      </c>
      <c r="F59" s="106">
        <v>32920</v>
      </c>
      <c r="G59" s="50">
        <f t="shared" si="2"/>
        <v>16460</v>
      </c>
    </row>
    <row r="60" spans="1:11" ht="12.75" customHeight="1" x14ac:dyDescent="0.25">
      <c r="A60" s="22"/>
      <c r="B60" s="51" t="s">
        <v>89</v>
      </c>
      <c r="C60" s="52" t="s">
        <v>83</v>
      </c>
      <c r="D60" s="108">
        <v>0.1</v>
      </c>
      <c r="E60" s="52" t="s">
        <v>90</v>
      </c>
      <c r="F60" s="53">
        <v>175000</v>
      </c>
      <c r="G60" s="53">
        <f>(D60*F60)</f>
        <v>17500</v>
      </c>
    </row>
    <row r="61" spans="1:11" ht="12.75" customHeight="1" x14ac:dyDescent="0.25">
      <c r="A61" s="22"/>
      <c r="B61" s="165" t="s">
        <v>91</v>
      </c>
      <c r="C61" s="160"/>
      <c r="D61" s="161"/>
      <c r="E61" s="160"/>
      <c r="F61" s="162"/>
      <c r="G61" s="53"/>
    </row>
    <row r="62" spans="1:11" ht="12.75" customHeight="1" x14ac:dyDescent="0.25">
      <c r="A62" s="22"/>
      <c r="B62" s="109" t="s">
        <v>92</v>
      </c>
      <c r="C62" s="105" t="s">
        <v>75</v>
      </c>
      <c r="D62" s="107">
        <v>4</v>
      </c>
      <c r="E62" s="105" t="s">
        <v>62</v>
      </c>
      <c r="F62" s="106">
        <v>3680</v>
      </c>
      <c r="G62" s="53">
        <f t="shared" ref="G62" si="3">(D62*F62)</f>
        <v>14720</v>
      </c>
    </row>
    <row r="63" spans="1:11" ht="13.5" customHeight="1" x14ac:dyDescent="0.25">
      <c r="A63" s="5"/>
      <c r="B63" s="110" t="s">
        <v>93</v>
      </c>
      <c r="C63" s="111"/>
      <c r="D63" s="111"/>
      <c r="E63" s="111"/>
      <c r="F63" s="129"/>
      <c r="G63" s="155">
        <f>SUM(G49:G62)</f>
        <v>2101335</v>
      </c>
    </row>
    <row r="64" spans="1:11" ht="12" customHeight="1" x14ac:dyDescent="0.25">
      <c r="A64" s="2"/>
      <c r="B64" s="42"/>
      <c r="C64" s="43"/>
      <c r="D64" s="43"/>
      <c r="E64" s="54"/>
      <c r="F64" s="44"/>
      <c r="G64" s="128"/>
    </row>
    <row r="65" spans="1:7" ht="12" customHeight="1" x14ac:dyDescent="0.25">
      <c r="A65" s="5"/>
      <c r="B65" s="34" t="s">
        <v>94</v>
      </c>
      <c r="C65" s="35"/>
      <c r="D65" s="36"/>
      <c r="E65" s="36"/>
      <c r="F65" s="37"/>
      <c r="G65" s="37"/>
    </row>
    <row r="66" spans="1:7" ht="24" customHeight="1" x14ac:dyDescent="0.25">
      <c r="A66" s="5"/>
      <c r="B66" s="112" t="s">
        <v>95</v>
      </c>
      <c r="C66" s="113" t="s">
        <v>71</v>
      </c>
      <c r="D66" s="113" t="s">
        <v>72</v>
      </c>
      <c r="E66" s="112" t="s">
        <v>29</v>
      </c>
      <c r="F66" s="113" t="s">
        <v>30</v>
      </c>
      <c r="G66" s="112" t="s">
        <v>31</v>
      </c>
    </row>
    <row r="67" spans="1:7" ht="15" x14ac:dyDescent="0.25">
      <c r="A67" s="67"/>
      <c r="B67" s="114" t="s">
        <v>96</v>
      </c>
      <c r="C67" s="115" t="s">
        <v>75</v>
      </c>
      <c r="D67" s="116">
        <v>24000</v>
      </c>
      <c r="E67" s="117" t="s">
        <v>20</v>
      </c>
      <c r="F67" s="122">
        <v>20</v>
      </c>
      <c r="G67" s="133">
        <f>(D67*F67)</f>
        <v>480000</v>
      </c>
    </row>
    <row r="68" spans="1:7" ht="15" x14ac:dyDescent="0.25">
      <c r="A68" s="67"/>
      <c r="B68" s="166" t="s">
        <v>97</v>
      </c>
      <c r="C68" s="167" t="s">
        <v>71</v>
      </c>
      <c r="D68" s="167">
        <v>1100</v>
      </c>
      <c r="E68" s="167" t="s">
        <v>98</v>
      </c>
      <c r="F68" s="167">
        <v>200</v>
      </c>
      <c r="G68" s="134">
        <f t="shared" ref="G68:G69" si="4">(D68*F68)</f>
        <v>220000</v>
      </c>
    </row>
    <row r="69" spans="1:7" ht="15" x14ac:dyDescent="0.25">
      <c r="A69" s="67"/>
      <c r="B69" s="168" t="s">
        <v>99</v>
      </c>
      <c r="C69" s="169" t="s">
        <v>100</v>
      </c>
      <c r="D69" s="169">
        <v>1</v>
      </c>
      <c r="E69" s="169" t="s">
        <v>98</v>
      </c>
      <c r="F69" s="169">
        <v>5000</v>
      </c>
      <c r="G69" s="135">
        <f t="shared" si="4"/>
        <v>5000</v>
      </c>
    </row>
    <row r="70" spans="1:7" ht="13.5" customHeight="1" x14ac:dyDescent="0.25">
      <c r="A70" s="67"/>
      <c r="B70" s="120" t="s">
        <v>101</v>
      </c>
      <c r="C70" s="121"/>
      <c r="D70" s="121"/>
      <c r="E70" s="121"/>
      <c r="F70" s="130"/>
      <c r="G70" s="155">
        <f>SUM(G67:G69)</f>
        <v>705000</v>
      </c>
    </row>
    <row r="71" spans="1:7" ht="12" customHeight="1" x14ac:dyDescent="0.25">
      <c r="A71" s="2"/>
      <c r="B71" s="118"/>
      <c r="C71" s="118"/>
      <c r="D71" s="118"/>
      <c r="E71" s="118"/>
      <c r="F71" s="119"/>
      <c r="G71" s="119"/>
    </row>
    <row r="72" spans="1:7" ht="12" customHeight="1" x14ac:dyDescent="0.25">
      <c r="A72" s="67"/>
      <c r="B72" s="70" t="s">
        <v>102</v>
      </c>
      <c r="C72" s="71"/>
      <c r="D72" s="71"/>
      <c r="E72" s="71"/>
      <c r="F72" s="136"/>
      <c r="G72" s="180">
        <f>G70+G63+G45+G34+G29</f>
        <v>5081735</v>
      </c>
    </row>
    <row r="73" spans="1:7" ht="12" customHeight="1" x14ac:dyDescent="0.25">
      <c r="A73" s="67"/>
      <c r="B73" s="72" t="s">
        <v>103</v>
      </c>
      <c r="C73" s="56"/>
      <c r="D73" s="56"/>
      <c r="E73" s="56"/>
      <c r="F73" s="137"/>
      <c r="G73" s="181">
        <f>G72*0.05</f>
        <v>254086.75</v>
      </c>
    </row>
    <row r="74" spans="1:7" ht="12" customHeight="1" x14ac:dyDescent="0.25">
      <c r="A74" s="67"/>
      <c r="B74" s="73" t="s">
        <v>104</v>
      </c>
      <c r="C74" s="55"/>
      <c r="D74" s="55"/>
      <c r="E74" s="55"/>
      <c r="F74" s="138"/>
      <c r="G74" s="182">
        <f>G73+G72</f>
        <v>5335821.75</v>
      </c>
    </row>
    <row r="75" spans="1:7" ht="12" customHeight="1" x14ac:dyDescent="0.25">
      <c r="A75" s="67"/>
      <c r="B75" s="72" t="s">
        <v>105</v>
      </c>
      <c r="C75" s="56"/>
      <c r="D75" s="56"/>
      <c r="E75" s="56"/>
      <c r="F75" s="137"/>
      <c r="G75" s="181">
        <f>G12</f>
        <v>8320000</v>
      </c>
    </row>
    <row r="76" spans="1:7" ht="12" customHeight="1" x14ac:dyDescent="0.25">
      <c r="A76" s="67"/>
      <c r="B76" s="74" t="s">
        <v>106</v>
      </c>
      <c r="C76" s="75"/>
      <c r="D76" s="75"/>
      <c r="E76" s="75"/>
      <c r="F76" s="139"/>
      <c r="G76" s="183">
        <f>G75-G74</f>
        <v>2984178.25</v>
      </c>
    </row>
    <row r="77" spans="1:7" ht="12" customHeight="1" x14ac:dyDescent="0.25">
      <c r="A77" s="67"/>
      <c r="B77" s="68" t="s">
        <v>107</v>
      </c>
      <c r="C77" s="69"/>
      <c r="D77" s="69"/>
      <c r="E77" s="69"/>
      <c r="F77" s="69"/>
      <c r="G77" s="64"/>
    </row>
    <row r="78" spans="1:7" ht="12.75" customHeight="1" thickBot="1" x14ac:dyDescent="0.3">
      <c r="A78" s="67"/>
      <c r="B78" s="76"/>
      <c r="C78" s="69"/>
      <c r="D78" s="69"/>
      <c r="E78" s="69"/>
      <c r="F78" s="69"/>
      <c r="G78" s="64"/>
    </row>
    <row r="79" spans="1:7" ht="12" customHeight="1" x14ac:dyDescent="0.25">
      <c r="A79" s="67"/>
      <c r="B79" s="86" t="s">
        <v>108</v>
      </c>
      <c r="C79" s="87"/>
      <c r="D79" s="87"/>
      <c r="E79" s="87"/>
      <c r="F79" s="88"/>
      <c r="G79" s="64"/>
    </row>
    <row r="80" spans="1:7" ht="12" customHeight="1" x14ac:dyDescent="0.25">
      <c r="A80" s="67"/>
      <c r="B80" s="89" t="s">
        <v>109</v>
      </c>
      <c r="C80" s="66"/>
      <c r="D80" s="66"/>
      <c r="E80" s="66"/>
      <c r="F80" s="90"/>
      <c r="G80" s="64"/>
    </row>
    <row r="81" spans="1:7" ht="12" customHeight="1" x14ac:dyDescent="0.25">
      <c r="A81" s="67"/>
      <c r="B81" s="89" t="s">
        <v>110</v>
      </c>
      <c r="C81" s="66"/>
      <c r="D81" s="66"/>
      <c r="E81" s="66"/>
      <c r="F81" s="90"/>
      <c r="G81" s="64"/>
    </row>
    <row r="82" spans="1:7" ht="12" customHeight="1" x14ac:dyDescent="0.25">
      <c r="A82" s="67"/>
      <c r="B82" s="89" t="s">
        <v>111</v>
      </c>
      <c r="C82" s="66"/>
      <c r="D82" s="66"/>
      <c r="E82" s="66"/>
      <c r="F82" s="90"/>
      <c r="G82" s="64"/>
    </row>
    <row r="83" spans="1:7" ht="12" customHeight="1" x14ac:dyDescent="0.25">
      <c r="A83" s="67"/>
      <c r="B83" s="89" t="s">
        <v>112</v>
      </c>
      <c r="C83" s="66"/>
      <c r="D83" s="66"/>
      <c r="E83" s="66"/>
      <c r="F83" s="90"/>
      <c r="G83" s="64"/>
    </row>
    <row r="84" spans="1:7" ht="12" customHeight="1" x14ac:dyDescent="0.25">
      <c r="A84" s="67"/>
      <c r="B84" s="89" t="s">
        <v>113</v>
      </c>
      <c r="C84" s="66"/>
      <c r="D84" s="66"/>
      <c r="E84" s="66"/>
      <c r="F84" s="90"/>
      <c r="G84" s="64"/>
    </row>
    <row r="85" spans="1:7" ht="12.75" customHeight="1" thickBot="1" x14ac:dyDescent="0.3">
      <c r="A85" s="67"/>
      <c r="B85" s="91" t="s">
        <v>114</v>
      </c>
      <c r="C85" s="92"/>
      <c r="D85" s="92"/>
      <c r="E85" s="92"/>
      <c r="F85" s="93"/>
      <c r="G85" s="64"/>
    </row>
    <row r="86" spans="1:7" ht="12.75" customHeight="1" x14ac:dyDescent="0.25">
      <c r="A86" s="67"/>
      <c r="B86" s="84"/>
      <c r="C86" s="66"/>
      <c r="D86" s="66"/>
      <c r="E86" s="66"/>
      <c r="F86" s="66"/>
      <c r="G86" s="64"/>
    </row>
    <row r="87" spans="1:7" ht="15" customHeight="1" thickBot="1" x14ac:dyDescent="0.3">
      <c r="A87" s="67"/>
      <c r="B87" s="170" t="s">
        <v>115</v>
      </c>
      <c r="C87" s="171"/>
      <c r="D87" s="83"/>
      <c r="E87" s="58"/>
      <c r="F87" s="58"/>
      <c r="G87" s="64"/>
    </row>
    <row r="88" spans="1:7" ht="12" customHeight="1" x14ac:dyDescent="0.25">
      <c r="A88" s="67"/>
      <c r="B88" s="78" t="s">
        <v>95</v>
      </c>
      <c r="C88" s="59" t="s">
        <v>116</v>
      </c>
      <c r="D88" s="79" t="s">
        <v>117</v>
      </c>
      <c r="E88" s="58"/>
      <c r="F88" s="58"/>
      <c r="G88" s="64"/>
    </row>
    <row r="89" spans="1:7" ht="12" customHeight="1" x14ac:dyDescent="0.25">
      <c r="A89" s="67"/>
      <c r="B89" s="80" t="s">
        <v>118</v>
      </c>
      <c r="C89" s="60">
        <f>G29</f>
        <v>1405000</v>
      </c>
      <c r="D89" s="123">
        <f>(C89/C95)</f>
        <v>0.26331464314751518</v>
      </c>
      <c r="E89" s="58"/>
      <c r="F89" s="58"/>
      <c r="G89" s="64"/>
    </row>
    <row r="90" spans="1:7" ht="12" customHeight="1" x14ac:dyDescent="0.25">
      <c r="A90" s="67"/>
      <c r="B90" s="80" t="s">
        <v>119</v>
      </c>
      <c r="C90" s="102">
        <f>G34</f>
        <v>160000</v>
      </c>
      <c r="D90" s="123">
        <v>3.5000000000000003E-2</v>
      </c>
      <c r="E90" s="58"/>
      <c r="F90" s="58"/>
      <c r="G90" s="64"/>
    </row>
    <row r="91" spans="1:7" ht="12" customHeight="1" x14ac:dyDescent="0.25">
      <c r="A91" s="67"/>
      <c r="B91" s="80" t="s">
        <v>120</v>
      </c>
      <c r="C91" s="60">
        <f>G45</f>
        <v>710400</v>
      </c>
      <c r="D91" s="123">
        <f>(C91/C95)</f>
        <v>0.1331378807772205</v>
      </c>
      <c r="E91" s="58"/>
      <c r="F91" s="58"/>
      <c r="G91" s="64"/>
    </row>
    <row r="92" spans="1:7" ht="12" customHeight="1" x14ac:dyDescent="0.25">
      <c r="A92" s="67"/>
      <c r="B92" s="80" t="s">
        <v>70</v>
      </c>
      <c r="C92" s="60">
        <f>G63</f>
        <v>2101335</v>
      </c>
      <c r="D92" s="123">
        <f>(C92/C95)</f>
        <v>0.39381656630489953</v>
      </c>
      <c r="E92" s="58"/>
      <c r="F92" s="58"/>
      <c r="G92" s="64"/>
    </row>
    <row r="93" spans="1:7" ht="12" customHeight="1" x14ac:dyDescent="0.25">
      <c r="A93" s="67"/>
      <c r="B93" s="80" t="s">
        <v>121</v>
      </c>
      <c r="C93" s="61">
        <f>G70</f>
        <v>705000</v>
      </c>
      <c r="D93" s="123">
        <f>(C93/C95)</f>
        <v>0.13212585296725851</v>
      </c>
      <c r="E93" s="63"/>
      <c r="F93" s="63"/>
      <c r="G93" s="64"/>
    </row>
    <row r="94" spans="1:7" ht="12" customHeight="1" x14ac:dyDescent="0.25">
      <c r="A94" s="67"/>
      <c r="B94" s="80" t="s">
        <v>122</v>
      </c>
      <c r="C94" s="61">
        <f>G73</f>
        <v>254086.75</v>
      </c>
      <c r="D94" s="123">
        <f>(C94/C95)</f>
        <v>4.7619047619047616E-2</v>
      </c>
      <c r="E94" s="63"/>
      <c r="F94" s="63"/>
      <c r="G94" s="64"/>
    </row>
    <row r="95" spans="1:7" ht="12.75" customHeight="1" thickBot="1" x14ac:dyDescent="0.3">
      <c r="A95" s="67"/>
      <c r="B95" s="81" t="s">
        <v>123</v>
      </c>
      <c r="C95" s="82">
        <f>SUM(C89:C94)</f>
        <v>5335821.75</v>
      </c>
      <c r="D95" s="124">
        <f>SUM(D89:D94)</f>
        <v>1.0050139908159414</v>
      </c>
      <c r="E95" s="63"/>
      <c r="F95" s="63"/>
      <c r="G95" s="64"/>
    </row>
    <row r="96" spans="1:7" ht="12" customHeight="1" x14ac:dyDescent="0.25">
      <c r="A96" s="67"/>
      <c r="B96" s="76"/>
      <c r="C96" s="69"/>
      <c r="D96" s="69"/>
      <c r="E96" s="69"/>
      <c r="F96" s="69"/>
      <c r="G96" s="64"/>
    </row>
    <row r="97" spans="1:7" ht="12.75" customHeight="1" x14ac:dyDescent="0.25">
      <c r="A97" s="67"/>
      <c r="B97" s="77"/>
      <c r="C97" s="69"/>
      <c r="D97" s="69"/>
      <c r="E97" s="69"/>
      <c r="F97" s="69"/>
      <c r="G97" s="64"/>
    </row>
    <row r="98" spans="1:7" ht="12" customHeight="1" thickBot="1" x14ac:dyDescent="0.3">
      <c r="A98" s="57"/>
      <c r="B98" s="95"/>
      <c r="C98" s="96" t="s">
        <v>124</v>
      </c>
      <c r="D98" s="97"/>
      <c r="E98" s="98"/>
      <c r="F98" s="62"/>
      <c r="G98" s="64"/>
    </row>
    <row r="99" spans="1:7" ht="12" customHeight="1" x14ac:dyDescent="0.25">
      <c r="A99" s="67"/>
      <c r="B99" s="140" t="s">
        <v>125</v>
      </c>
      <c r="C99" s="141">
        <v>22000</v>
      </c>
      <c r="D99" s="141">
        <v>26000</v>
      </c>
      <c r="E99" s="142">
        <v>30000</v>
      </c>
      <c r="F99" s="94"/>
      <c r="G99" s="65"/>
    </row>
    <row r="100" spans="1:7" ht="12.75" customHeight="1" thickBot="1" x14ac:dyDescent="0.3">
      <c r="A100" s="67"/>
      <c r="B100" s="143" t="s">
        <v>124</v>
      </c>
      <c r="C100" s="144">
        <f>C95/C99</f>
        <v>242.53735227272728</v>
      </c>
      <c r="D100" s="144">
        <f>C95/D99</f>
        <v>205.22391346153847</v>
      </c>
      <c r="E100" s="145">
        <f>C95/E99</f>
        <v>177.860725</v>
      </c>
      <c r="F100" s="94"/>
      <c r="G100" s="65"/>
    </row>
    <row r="101" spans="1:7" ht="15.6" customHeight="1" x14ac:dyDescent="0.25">
      <c r="A101" s="67"/>
      <c r="B101" s="85" t="s">
        <v>126</v>
      </c>
      <c r="C101" s="66"/>
      <c r="D101" s="66"/>
      <c r="E101" s="66"/>
      <c r="F101" s="66"/>
      <c r="G101" s="66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2B88A2-D42B-4DE9-9002-6A96BCBBF2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8EBDD6-6680-4627-BE31-6BE42C9F3E38}">
  <ds:schemaRefs>
    <ds:schemaRef ds:uri="1030f0af-99cb-42f1-88fc-acec73331192"/>
    <ds:schemaRef ds:uri="http://schemas.microsoft.com/office/2006/metadata/properties"/>
    <ds:schemaRef ds:uri="http://schemas.microsoft.com/sharepoint/v3"/>
    <ds:schemaRef ds:uri="c5dbce2d-49dc-4afe-a5b0-d7fb7a901161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99FCC73-62E0-4A8A-BFE8-AE1443AC28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CUARESMERA O GUARDA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2021-04-06T15:34:27Z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