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de  Pucon\"/>
    </mc:Choice>
  </mc:AlternateContent>
  <bookViews>
    <workbookView showHorizontalScroll="0" showVerticalScroll="0" showSheetTabs="0" xWindow="0" yWindow="0" windowWidth="20490" windowHeight="7155"/>
  </bookViews>
  <sheets>
    <sheet name="Pradera Suplementaria" sheetId="1" r:id="rId1"/>
  </sheets>
  <definedNames>
    <definedName name="_xlnm.Print_Area" localSheetId="0">'Pradera Suplementaria'!$B$1:$G$90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22" i="1" l="1"/>
  <c r="G21" i="1"/>
  <c r="G23" i="1" s="1"/>
  <c r="G52" i="1" l="1"/>
  <c r="G45" i="1"/>
  <c r="G46" i="1"/>
  <c r="G47" i="1"/>
  <c r="G48" i="1"/>
  <c r="G49" i="1"/>
  <c r="G50" i="1"/>
  <c r="G51" i="1"/>
  <c r="G53" i="1"/>
  <c r="G44" i="1"/>
  <c r="G33" i="1" l="1"/>
  <c r="G34" i="1"/>
  <c r="G35" i="1"/>
  <c r="G36" i="1"/>
  <c r="G37" i="1"/>
  <c r="G38" i="1"/>
  <c r="G32" i="1" l="1"/>
  <c r="G39" i="1" s="1"/>
  <c r="G54" i="1" l="1"/>
  <c r="G58" i="1"/>
  <c r="G59" i="1" l="1"/>
  <c r="G61" i="1" s="1"/>
  <c r="C79" i="1"/>
  <c r="G12" i="1" l="1"/>
  <c r="C82" i="1" l="1"/>
  <c r="G64" i="1"/>
  <c r="C81" i="1" l="1"/>
  <c r="C80" i="1"/>
  <c r="C78" i="1"/>
  <c r="G62" i="1" l="1"/>
  <c r="C83" i="1" s="1"/>
  <c r="C84" i="1" s="1"/>
  <c r="D78" i="1" s="1"/>
  <c r="G63" i="1" l="1"/>
  <c r="C89" i="1" s="1"/>
  <c r="D81" i="1"/>
  <c r="D80" i="1"/>
  <c r="D82" i="1"/>
  <c r="D83" i="1"/>
  <c r="E89" i="1" l="1"/>
  <c r="D89" i="1"/>
  <c r="D84" i="1"/>
</calcChain>
</file>

<file path=xl/sharedStrings.xml><?xml version="1.0" encoding="utf-8"?>
<sst xmlns="http://schemas.openxmlformats.org/spreadsheetml/2006/main" count="150" uniqueCount="108">
  <si>
    <t>RUBRO O CULTIVO</t>
  </si>
  <si>
    <t>PRADERA SUPLEMENTARIA</t>
  </si>
  <si>
    <t>RENDIMIENTO Kg MS/ha</t>
  </si>
  <si>
    <t>VARIEDAD</t>
  </si>
  <si>
    <t>AVENA - BALLICA ANUAL</t>
  </si>
  <si>
    <t>FECHA ESTIMADA PRECIO VENTA</t>
  </si>
  <si>
    <t>MAYO</t>
  </si>
  <si>
    <t>NIVEL TECNOLÓGICO</t>
  </si>
  <si>
    <t>MEDIO</t>
  </si>
  <si>
    <t>PRECIO ESPERADO ($/Kg MS)</t>
  </si>
  <si>
    <t>REGIÓN</t>
  </si>
  <si>
    <t>ARAUCANIA</t>
  </si>
  <si>
    <t>INGRESO ESPERADO, con IVA ($)</t>
  </si>
  <si>
    <t>AGENCIA DE ÁREA</t>
  </si>
  <si>
    <t>PUCON</t>
  </si>
  <si>
    <t>DESTINO PRODUCCION</t>
  </si>
  <si>
    <t>CONSUMO ANIMAL (TALAJEO)</t>
  </si>
  <si>
    <t>COMUNA/LOCALIDAD</t>
  </si>
  <si>
    <t>PUCON / CURARREHUE</t>
  </si>
  <si>
    <t>FECHA DE COSECHA</t>
  </si>
  <si>
    <t>DICIEMBRE</t>
  </si>
  <si>
    <t>FECHA PRECIO INSUMOS</t>
  </si>
  <si>
    <t>CONTINGENCIA</t>
  </si>
  <si>
    <t>NIEVE</t>
  </si>
  <si>
    <t>COSTOS DIRECTOS DE PRODUCCIÓN POR HECTAREA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</si>
  <si>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</si>
  <si>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</si>
  <si>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</si>
  <si>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</si>
  <si>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</si>
  <si>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</si>
  <si>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</si>
  <si>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de suelo</t>
  </si>
  <si>
    <t>JH</t>
  </si>
  <si>
    <t>febrero</t>
  </si>
  <si>
    <t>Siembra</t>
  </si>
  <si>
    <t>marzo</t>
  </si>
  <si>
    <t>Subtotal Jornadas Hombre</t>
  </si>
  <si>
    <t>JORNADAS ANIMAL</t>
  </si>
  <si>
    <t>Subtotal Jornadas Animal</t>
  </si>
  <si>
    <t>MAQUINARIA</t>
  </si>
  <si>
    <t>Aradura</t>
  </si>
  <si>
    <t>JM</t>
  </si>
  <si>
    <t>Febrero</t>
  </si>
  <si>
    <t>Rastraje</t>
  </si>
  <si>
    <t>Marzo-Abril</t>
  </si>
  <si>
    <t>Vibrocultivador</t>
  </si>
  <si>
    <t>Rodon</t>
  </si>
  <si>
    <t>Siembra mecanizada</t>
  </si>
  <si>
    <t>Aplicación Fertilizantes</t>
  </si>
  <si>
    <t>Abril</t>
  </si>
  <si>
    <t>Aplicación Herbicidas</t>
  </si>
  <si>
    <t>Mayo</t>
  </si>
  <si>
    <t>Subtotal Costo Maquinaria</t>
  </si>
  <si>
    <t>INSUMOS</t>
  </si>
  <si>
    <t>Insumos</t>
  </si>
  <si>
    <t>Unidad (Kg/l/u)</t>
  </si>
  <si>
    <t>Cantidad (Kg/l/u)</t>
  </si>
  <si>
    <t>SEMILLAS</t>
  </si>
  <si>
    <t>Ballica anual</t>
  </si>
  <si>
    <t>Kg</t>
  </si>
  <si>
    <t>Marzo - Abril</t>
  </si>
  <si>
    <t>Avena</t>
  </si>
  <si>
    <t>FERTILIZANTES</t>
  </si>
  <si>
    <t>CAN 27</t>
  </si>
  <si>
    <t>Marzo - Agosto</t>
  </si>
  <si>
    <t>Superfosfato Triple</t>
  </si>
  <si>
    <t>Muriato de Potasio</t>
  </si>
  <si>
    <t>Carbonato de Calcio</t>
  </si>
  <si>
    <t>kg</t>
  </si>
  <si>
    <t>HERBICIDAS</t>
  </si>
  <si>
    <t>MCPA</t>
  </si>
  <si>
    <t>Octubre</t>
  </si>
  <si>
    <t>Glifosato</t>
  </si>
  <si>
    <t>Subtotal Insumos</t>
  </si>
  <si>
    <t>OTROS</t>
  </si>
  <si>
    <t>Item</t>
  </si>
  <si>
    <t>Flete insumos</t>
  </si>
  <si>
    <t>Abril - 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</si>
  <si>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</si>
  <si>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</si>
  <si>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</si>
  <si>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</si>
  <si>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</si>
  <si>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</si>
  <si>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</si>
  <si>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</si>
  <si>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</si>
  <si>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</si>
  <si>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</si>
  <si>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</si>
  <si>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</si>
  <si>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</si>
  <si>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</si>
  <si>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 há</t>
  </si>
  <si>
    <t>%</t>
  </si>
  <si>
    <t>Mano de obra</t>
  </si>
  <si>
    <t>Jornada Animal</t>
  </si>
  <si>
    <t>Maquinaria</t>
  </si>
  <si>
    <t>Otros</t>
  </si>
  <si>
    <t>Imprevistos</t>
  </si>
  <si>
    <t xml:space="preserve">COSTO TOTAL </t>
  </si>
  <si>
    <t>ESCENARIOS COSTO UNITARIO  ($/ Kg MS/ há)</t>
  </si>
  <si>
    <t>Rendimiento (Kg MS/há)</t>
  </si>
  <si>
    <t>Costo unitario (Kg MS/há) (*)</t>
  </si>
  <si>
    <t>(*): Este valor representa el valor mìnimo de venta del producto</t>
  </si>
  <si>
    <t>Lt.</t>
  </si>
  <si>
    <t>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</si>
</sst>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22"/>
    <xf numFmtId="164" fontId="18" fillId="0" borderId="22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6" borderId="22" xfId="0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7" borderId="33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49" fontId="12" fillId="7" borderId="37" xfId="0" applyNumberFormat="1" applyFont="1" applyFill="1" applyBorder="1" applyAlignment="1">
      <alignment vertical="center"/>
    </xf>
    <xf numFmtId="166" fontId="12" fillId="7" borderId="38" xfId="0" applyNumberFormat="1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6" borderId="22" xfId="0" applyFont="1" applyFill="1" applyBorder="1" applyAlignment="1">
      <alignment vertical="center"/>
    </xf>
    <xf numFmtId="49" fontId="12" fillId="7" borderId="51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15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4" fillId="8" borderId="42" xfId="0" applyFont="1" applyFill="1" applyBorder="1" applyAlignment="1">
      <alignment horizontal="center"/>
    </xf>
    <xf numFmtId="49" fontId="14" fillId="7" borderId="34" xfId="0" applyNumberFormat="1" applyFont="1" applyFill="1" applyBorder="1" applyAlignment="1">
      <alignment horizontal="center"/>
    </xf>
    <xf numFmtId="9" fontId="14" fillId="2" borderId="36" xfId="0" applyNumberFormat="1" applyFont="1" applyFill="1" applyBorder="1" applyAlignment="1">
      <alignment horizontal="center"/>
    </xf>
    <xf numFmtId="9" fontId="12" fillId="7" borderId="39" xfId="0" applyNumberFormat="1" applyFont="1" applyFill="1" applyBorder="1" applyAlignment="1">
      <alignment horizontal="center" vertical="center"/>
    </xf>
    <xf numFmtId="166" fontId="12" fillId="7" borderId="3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 vertical="center"/>
    </xf>
    <xf numFmtId="166" fontId="12" fillId="7" borderId="39" xfId="0" applyNumberFormat="1" applyFont="1" applyFill="1" applyBorder="1" applyAlignment="1">
      <alignment horizontal="center" vertical="center"/>
    </xf>
    <xf numFmtId="0" fontId="12" fillId="7" borderId="52" xfId="0" applyNumberFormat="1" applyFont="1" applyFill="1" applyBorder="1" applyAlignment="1">
      <alignment horizontal="right" vertical="center"/>
    </xf>
    <xf numFmtId="0" fontId="12" fillId="7" borderId="53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/>
    </xf>
    <xf numFmtId="0" fontId="16" fillId="2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right" wrapText="1"/>
    </xf>
    <xf numFmtId="165" fontId="1" fillId="5" borderId="32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left" vertical="center"/>
    </xf>
    <xf numFmtId="49" fontId="4" fillId="2" borderId="55" xfId="0" applyNumberFormat="1" applyFont="1" applyFill="1" applyBorder="1" applyAlignment="1">
      <alignment horizontal="left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49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40" xfId="0" applyNumberFormat="1" applyFont="1" applyFill="1" applyBorder="1" applyAlignment="1">
      <alignment vertical="center"/>
    </xf>
    <xf numFmtId="0" fontId="12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left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3" fontId="2" fillId="2" borderId="6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tabSelected="1" topLeftCell="A14" zoomScaleNormal="100" workbookViewId="0">
      <selection activeCell="G28" sqref="G2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20.7109375" style="1" customWidth="1"/>
    <col min="4" max="4" width="9.42578125" style="122" customWidth="1"/>
    <col min="5" max="5" width="11.5703125" style="122" bestFit="1" customWidth="1"/>
    <col min="6" max="6" width="12" style="1" customWidth="1"/>
    <col min="7" max="7" width="23.28515625" style="1" customWidth="1"/>
    <col min="8" max="245" width="10.85546875" style="1" customWidth="1"/>
  </cols>
  <sheetData>
    <row r="1" spans="1:245" ht="15" customHeight="1" x14ac:dyDescent="0.25">
      <c r="A1" s="2"/>
      <c r="B1" s="2"/>
      <c r="C1" s="2"/>
      <c r="D1" s="103"/>
      <c r="E1" s="103"/>
      <c r="F1" s="2"/>
      <c r="G1" s="2"/>
    </row>
    <row r="2" spans="1:245" ht="15" customHeight="1" x14ac:dyDescent="0.25">
      <c r="A2" s="2"/>
      <c r="B2" s="2"/>
      <c r="C2" s="2"/>
      <c r="D2" s="103"/>
      <c r="E2" s="103"/>
      <c r="F2" s="2"/>
      <c r="G2" s="2"/>
    </row>
    <row r="3" spans="1:245" ht="15" customHeight="1" x14ac:dyDescent="0.25">
      <c r="A3" s="2"/>
      <c r="B3" s="2"/>
      <c r="C3" s="2"/>
      <c r="D3" s="103"/>
      <c r="E3" s="103"/>
      <c r="F3" s="2"/>
      <c r="G3" s="2"/>
    </row>
    <row r="4" spans="1:245" ht="15" customHeight="1" x14ac:dyDescent="0.25">
      <c r="A4" s="2"/>
      <c r="B4" s="2"/>
      <c r="C4" s="2"/>
      <c r="D4" s="103"/>
      <c r="E4" s="103"/>
      <c r="F4" s="2"/>
      <c r="G4" s="2"/>
    </row>
    <row r="5" spans="1:245" ht="15" customHeight="1" x14ac:dyDescent="0.25">
      <c r="A5" s="2"/>
      <c r="B5" s="2"/>
      <c r="C5" s="2"/>
      <c r="D5" s="103"/>
      <c r="E5" s="103"/>
      <c r="F5" s="2"/>
      <c r="G5" s="2"/>
    </row>
    <row r="6" spans="1:245" ht="15" customHeight="1" x14ac:dyDescent="0.25">
      <c r="A6" s="2"/>
      <c r="B6" s="2"/>
      <c r="C6" s="2"/>
      <c r="D6" s="103"/>
      <c r="E6" s="103"/>
      <c r="F6" s="2"/>
      <c r="G6" s="2"/>
    </row>
    <row r="7" spans="1:245" ht="15" customHeight="1" x14ac:dyDescent="0.25">
      <c r="A7" s="2"/>
      <c r="B7" s="2"/>
      <c r="C7" s="2"/>
      <c r="D7" s="103"/>
      <c r="E7" s="103"/>
      <c r="F7" s="2"/>
      <c r="G7" s="2"/>
    </row>
    <row r="8" spans="1:245" ht="15" customHeight="1" x14ac:dyDescent="0.25">
      <c r="A8" s="2"/>
      <c r="B8" s="3"/>
      <c r="C8" s="4"/>
      <c r="D8" s="103"/>
      <c r="E8" s="123"/>
      <c r="F8" s="4"/>
      <c r="G8" s="4"/>
    </row>
    <row r="9" spans="1:245" ht="12" customHeight="1" x14ac:dyDescent="0.25">
      <c r="A9" s="5"/>
      <c r="B9" s="150" t="s">
        <v>0</v>
      </c>
      <c r="C9" s="151" t="s">
        <v>1</v>
      </c>
      <c r="D9" s="152"/>
      <c r="E9" s="153" t="s">
        <v>2</v>
      </c>
      <c r="F9" s="154"/>
      <c r="G9" s="155">
        <v>5000</v>
      </c>
    </row>
    <row r="10" spans="1:245" s="101" customFormat="1" ht="15" x14ac:dyDescent="0.25">
      <c r="A10" s="99"/>
      <c r="B10" s="156" t="s">
        <v>3</v>
      </c>
      <c r="C10" s="157" t="s">
        <v>4</v>
      </c>
      <c r="D10" s="158"/>
      <c r="E10" s="159" t="s">
        <v>5</v>
      </c>
      <c r="F10" s="160"/>
      <c r="G10" s="161" t="s">
        <v>6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</row>
    <row r="11" spans="1:245" s="101" customFormat="1" ht="15" x14ac:dyDescent="0.25">
      <c r="A11" s="99"/>
      <c r="B11" s="156" t="s">
        <v>7</v>
      </c>
      <c r="C11" s="162" t="s">
        <v>8</v>
      </c>
      <c r="D11" s="158"/>
      <c r="E11" s="159" t="s">
        <v>9</v>
      </c>
      <c r="F11" s="160"/>
      <c r="G11" s="161">
        <v>140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</row>
    <row r="12" spans="1:245" s="101" customFormat="1" ht="15" x14ac:dyDescent="0.25">
      <c r="A12" s="99"/>
      <c r="B12" s="156" t="s">
        <v>10</v>
      </c>
      <c r="C12" s="157" t="s">
        <v>11</v>
      </c>
      <c r="D12" s="158"/>
      <c r="E12" s="140" t="s">
        <v>12</v>
      </c>
      <c r="F12" s="141"/>
      <c r="G12" s="161">
        <f>G11*G9</f>
        <v>700000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</row>
    <row r="13" spans="1:245" s="101" customFormat="1" ht="15" x14ac:dyDescent="0.25">
      <c r="A13" s="99"/>
      <c r="B13" s="156" t="s">
        <v>13</v>
      </c>
      <c r="C13" s="162" t="s">
        <v>14</v>
      </c>
      <c r="D13" s="158"/>
      <c r="E13" s="159" t="s">
        <v>15</v>
      </c>
      <c r="F13" s="160"/>
      <c r="G13" s="161" t="s">
        <v>16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</row>
    <row r="14" spans="1:245" s="101" customFormat="1" ht="15" x14ac:dyDescent="0.25">
      <c r="A14" s="99"/>
      <c r="B14" s="156" t="s">
        <v>17</v>
      </c>
      <c r="C14" s="162" t="s">
        <v>18</v>
      </c>
      <c r="D14" s="158"/>
      <c r="E14" s="159" t="s">
        <v>19</v>
      </c>
      <c r="F14" s="160"/>
      <c r="G14" s="163" t="s">
        <v>20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</row>
    <row r="15" spans="1:245" s="101" customFormat="1" ht="15" x14ac:dyDescent="0.25">
      <c r="A15" s="99"/>
      <c r="B15" s="156" t="s">
        <v>21</v>
      </c>
      <c r="C15" s="164">
        <v>44185</v>
      </c>
      <c r="D15" s="158"/>
      <c r="E15" s="165" t="s">
        <v>22</v>
      </c>
      <c r="F15" s="166"/>
      <c r="G15" s="161" t="s">
        <v>23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</row>
    <row r="16" spans="1:245" ht="12" customHeight="1" x14ac:dyDescent="0.25">
      <c r="A16" s="2"/>
      <c r="B16" s="6"/>
      <c r="C16" s="7"/>
      <c r="D16" s="104"/>
      <c r="E16" s="124"/>
      <c r="F16" s="8"/>
      <c r="G16" s="9"/>
    </row>
    <row r="17" spans="1:255" ht="12" customHeight="1" x14ac:dyDescent="0.25">
      <c r="A17" s="10"/>
      <c r="B17" s="138" t="s">
        <v>24</v>
      </c>
      <c r="C17" s="139"/>
      <c r="D17" s="139"/>
      <c r="E17" s="139"/>
      <c r="F17" s="139"/>
      <c r="G17" s="139"/>
    </row>
    <row r="18" spans="1:255" ht="12" customHeight="1" x14ac:dyDescent="0.25">
      <c r="A18" s="2"/>
      <c r="B18" s="11"/>
      <c r="C18" s="12"/>
      <c r="D18" s="105"/>
      <c r="E18" s="105"/>
      <c r="F18" s="13"/>
      <c r="G18" s="13"/>
    </row>
    <row r="19" spans="1:255" ht="12" customHeight="1" x14ac:dyDescent="0.25">
      <c r="A19" s="5"/>
      <c r="B19" s="14" t="s">
        <v>25</v>
      </c>
      <c r="C19" s="15"/>
      <c r="D19" s="106"/>
      <c r="E19" s="106"/>
      <c r="F19" s="16"/>
      <c r="G19" s="16"/>
    </row>
    <row r="20" spans="1:255" ht="24" customHeight="1" x14ac:dyDescent="0.25">
      <c r="A20" s="10"/>
      <c r="B20" s="17" t="s">
        <v>26</v>
      </c>
      <c r="C20" s="17" t="s">
        <v>27</v>
      </c>
      <c r="D20" s="17" t="s">
        <v>28</v>
      </c>
      <c r="E20" s="17" t="s">
        <v>29</v>
      </c>
      <c r="F20" s="17" t="s">
        <v>30</v>
      </c>
      <c r="G20" s="17" t="s">
        <v>31</v>
      </c>
    </row>
    <row r="21" spans="1:255" ht="12.75" customHeight="1" x14ac:dyDescent="0.25">
      <c r="A21" s="10"/>
      <c r="B21" s="133" t="s">
        <v>32</v>
      </c>
      <c r="C21" s="147" t="s">
        <v>33</v>
      </c>
      <c r="D21" s="148">
        <v>1</v>
      </c>
      <c r="E21" s="147" t="s">
        <v>34</v>
      </c>
      <c r="F21" s="149">
        <v>15000</v>
      </c>
      <c r="G21" s="149">
        <f t="shared" ref="G21:G22" si="0">(D21*F21)</f>
        <v>15000</v>
      </c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ht="12.75" customHeight="1" x14ac:dyDescent="0.25">
      <c r="A22" s="10"/>
      <c r="B22" s="133" t="s">
        <v>35</v>
      </c>
      <c r="C22" s="147" t="s">
        <v>33</v>
      </c>
      <c r="D22" s="148">
        <v>1</v>
      </c>
      <c r="E22" s="147" t="s">
        <v>36</v>
      </c>
      <c r="F22" s="149">
        <v>15000</v>
      </c>
      <c r="G22" s="149">
        <f t="shared" si="0"/>
        <v>15000</v>
      </c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ht="12.75" customHeight="1" x14ac:dyDescent="0.25">
      <c r="A23" s="10"/>
      <c r="B23" s="18" t="s">
        <v>37</v>
      </c>
      <c r="C23" s="19"/>
      <c r="D23" s="19"/>
      <c r="E23" s="19"/>
      <c r="F23" s="20"/>
      <c r="G23" s="21">
        <f>SUM(G21:G22)</f>
        <v>30000</v>
      </c>
    </row>
    <row r="24" spans="1:255" ht="12" customHeight="1" x14ac:dyDescent="0.25">
      <c r="A24" s="2"/>
      <c r="B24" s="11"/>
      <c r="C24" s="13"/>
      <c r="D24" s="105"/>
      <c r="E24" s="105"/>
      <c r="F24" s="22"/>
      <c r="G24" s="22"/>
    </row>
    <row r="25" spans="1:255" ht="12" customHeight="1" x14ac:dyDescent="0.25">
      <c r="A25" s="5"/>
      <c r="B25" s="23" t="s">
        <v>38</v>
      </c>
      <c r="C25" s="24"/>
      <c r="D25" s="25"/>
      <c r="E25" s="25"/>
      <c r="F25" s="26"/>
      <c r="G25" s="26"/>
    </row>
    <row r="26" spans="1:255" ht="24" customHeight="1" x14ac:dyDescent="0.25">
      <c r="A26" s="5"/>
      <c r="B26" s="27" t="s">
        <v>26</v>
      </c>
      <c r="C26" s="28" t="s">
        <v>27</v>
      </c>
      <c r="D26" s="28" t="s">
        <v>28</v>
      </c>
      <c r="E26" s="27" t="s">
        <v>29</v>
      </c>
      <c r="F26" s="28" t="s">
        <v>30</v>
      </c>
      <c r="G26" s="27" t="s">
        <v>31</v>
      </c>
    </row>
    <row r="27" spans="1:255" ht="12" customHeight="1" x14ac:dyDescent="0.25">
      <c r="A27" s="5"/>
      <c r="B27" s="29"/>
      <c r="C27" s="30"/>
      <c r="D27" s="30"/>
      <c r="E27" s="30"/>
      <c r="F27" s="102"/>
      <c r="G27" s="102"/>
    </row>
    <row r="28" spans="1:255" ht="12" customHeight="1" x14ac:dyDescent="0.25">
      <c r="A28" s="5"/>
      <c r="B28" s="31" t="s">
        <v>39</v>
      </c>
      <c r="C28" s="32"/>
      <c r="D28" s="32"/>
      <c r="E28" s="32"/>
      <c r="F28" s="33"/>
      <c r="G28" s="33"/>
    </row>
    <row r="29" spans="1:255" ht="12" customHeight="1" x14ac:dyDescent="0.25">
      <c r="A29" s="2"/>
      <c r="B29" s="34"/>
      <c r="C29" s="35"/>
      <c r="D29" s="48"/>
      <c r="E29" s="48"/>
      <c r="F29" s="36"/>
      <c r="G29" s="36"/>
    </row>
    <row r="30" spans="1:255" ht="12" customHeight="1" x14ac:dyDescent="0.25">
      <c r="A30" s="5"/>
      <c r="B30" s="23" t="s">
        <v>40</v>
      </c>
      <c r="C30" s="24"/>
      <c r="D30" s="25"/>
      <c r="E30" s="25"/>
      <c r="F30" s="26"/>
      <c r="G30" s="26"/>
    </row>
    <row r="31" spans="1:255" ht="24" customHeight="1" x14ac:dyDescent="0.25">
      <c r="A31" s="5"/>
      <c r="B31" s="37" t="s">
        <v>26</v>
      </c>
      <c r="C31" s="37" t="s">
        <v>27</v>
      </c>
      <c r="D31" s="37" t="s">
        <v>28</v>
      </c>
      <c r="E31" s="37" t="s">
        <v>29</v>
      </c>
      <c r="F31" s="38" t="s">
        <v>30</v>
      </c>
      <c r="G31" s="37" t="s">
        <v>31</v>
      </c>
    </row>
    <row r="32" spans="1:255" ht="12.75" customHeight="1" x14ac:dyDescent="0.25">
      <c r="A32" s="10"/>
      <c r="B32" s="133" t="s">
        <v>41</v>
      </c>
      <c r="C32" s="134" t="s">
        <v>42</v>
      </c>
      <c r="D32" s="135">
        <v>0.3</v>
      </c>
      <c r="E32" s="134" t="s">
        <v>43</v>
      </c>
      <c r="F32" s="136">
        <v>26000</v>
      </c>
      <c r="G32" s="136">
        <f t="shared" ref="G32:G38" si="1">(D32*F32)</f>
        <v>7800</v>
      </c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2.75" customHeight="1" x14ac:dyDescent="0.25">
      <c r="A33" s="10"/>
      <c r="B33" s="133" t="s">
        <v>44</v>
      </c>
      <c r="C33" s="134" t="s">
        <v>42</v>
      </c>
      <c r="D33" s="135">
        <v>0.2</v>
      </c>
      <c r="E33" s="134" t="s">
        <v>45</v>
      </c>
      <c r="F33" s="136">
        <v>26000</v>
      </c>
      <c r="G33" s="136">
        <f t="shared" si="1"/>
        <v>5200</v>
      </c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2.75" customHeight="1" x14ac:dyDescent="0.25">
      <c r="A34" s="10"/>
      <c r="B34" s="133" t="s">
        <v>46</v>
      </c>
      <c r="C34" s="134" t="s">
        <v>42</v>
      </c>
      <c r="D34" s="135">
        <v>0.2</v>
      </c>
      <c r="E34" s="134" t="s">
        <v>45</v>
      </c>
      <c r="F34" s="136">
        <v>26000</v>
      </c>
      <c r="G34" s="136">
        <f t="shared" si="1"/>
        <v>5200</v>
      </c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12.75" customHeight="1" x14ac:dyDescent="0.25">
      <c r="A35" s="10"/>
      <c r="B35" s="133" t="s">
        <v>47</v>
      </c>
      <c r="C35" s="134" t="s">
        <v>42</v>
      </c>
      <c r="D35" s="135">
        <v>0.2</v>
      </c>
      <c r="E35" s="134" t="s">
        <v>45</v>
      </c>
      <c r="F35" s="136">
        <v>26000</v>
      </c>
      <c r="G35" s="136">
        <f t="shared" si="1"/>
        <v>5200</v>
      </c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2.75" customHeight="1" x14ac:dyDescent="0.25">
      <c r="A36" s="10"/>
      <c r="B36" s="133" t="s">
        <v>48</v>
      </c>
      <c r="C36" s="134" t="s">
        <v>42</v>
      </c>
      <c r="D36" s="135">
        <v>0.3</v>
      </c>
      <c r="E36" s="134" t="s">
        <v>45</v>
      </c>
      <c r="F36" s="136">
        <v>26000</v>
      </c>
      <c r="G36" s="136">
        <f t="shared" si="1"/>
        <v>7800</v>
      </c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2.75" customHeight="1" x14ac:dyDescent="0.25">
      <c r="A37" s="10"/>
      <c r="B37" s="133" t="s">
        <v>49</v>
      </c>
      <c r="C37" s="134" t="s">
        <v>42</v>
      </c>
      <c r="D37" s="135">
        <v>0.2</v>
      </c>
      <c r="E37" s="134" t="s">
        <v>50</v>
      </c>
      <c r="F37" s="136">
        <v>26000</v>
      </c>
      <c r="G37" s="136">
        <f t="shared" si="1"/>
        <v>5200</v>
      </c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2.75" customHeight="1" x14ac:dyDescent="0.25">
      <c r="A38" s="10"/>
      <c r="B38" s="133" t="s">
        <v>51</v>
      </c>
      <c r="C38" s="134" t="s">
        <v>42</v>
      </c>
      <c r="D38" s="135">
        <v>0.2</v>
      </c>
      <c r="E38" s="134" t="s">
        <v>52</v>
      </c>
      <c r="F38" s="136">
        <v>26000</v>
      </c>
      <c r="G38" s="136">
        <f t="shared" si="1"/>
        <v>5200</v>
      </c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12.75" customHeight="1" x14ac:dyDescent="0.25">
      <c r="A39" s="5"/>
      <c r="B39" s="39" t="s">
        <v>53</v>
      </c>
      <c r="C39" s="40"/>
      <c r="D39" s="40"/>
      <c r="E39" s="40"/>
      <c r="F39" s="41"/>
      <c r="G39" s="42">
        <f>SUM(G32:G38)</f>
        <v>41600</v>
      </c>
    </row>
    <row r="40" spans="1:255" ht="12" customHeight="1" x14ac:dyDescent="0.25">
      <c r="A40" s="2"/>
      <c r="B40" s="34"/>
      <c r="C40" s="35"/>
      <c r="D40" s="48"/>
      <c r="E40" s="48"/>
      <c r="F40" s="36"/>
      <c r="G40" s="36"/>
    </row>
    <row r="41" spans="1:255" ht="12" customHeight="1" x14ac:dyDescent="0.25">
      <c r="A41" s="5"/>
      <c r="B41" s="23" t="s">
        <v>54</v>
      </c>
      <c r="C41" s="24"/>
      <c r="D41" s="25"/>
      <c r="E41" s="25"/>
      <c r="F41" s="26"/>
      <c r="G41" s="26"/>
    </row>
    <row r="42" spans="1:255" ht="24" customHeight="1" x14ac:dyDescent="0.25">
      <c r="A42" s="5"/>
      <c r="B42" s="38" t="s">
        <v>55</v>
      </c>
      <c r="C42" s="38" t="s">
        <v>56</v>
      </c>
      <c r="D42" s="38" t="s">
        <v>57</v>
      </c>
      <c r="E42" s="38" t="s">
        <v>29</v>
      </c>
      <c r="F42" s="38" t="s">
        <v>30</v>
      </c>
      <c r="G42" s="38" t="s">
        <v>31</v>
      </c>
    </row>
    <row r="43" spans="1:255" ht="12.75" customHeight="1" x14ac:dyDescent="0.25">
      <c r="A43" s="10"/>
      <c r="B43" s="132" t="s">
        <v>58</v>
      </c>
      <c r="C43" s="30"/>
      <c r="D43" s="30"/>
      <c r="E43" s="30"/>
      <c r="F43" s="102"/>
      <c r="G43" s="130"/>
    </row>
    <row r="44" spans="1:255" ht="12.75" customHeight="1" x14ac:dyDescent="0.25">
      <c r="A44" s="10"/>
      <c r="B44" s="133" t="s">
        <v>59</v>
      </c>
      <c r="C44" s="134" t="s">
        <v>60</v>
      </c>
      <c r="D44" s="135">
        <v>25</v>
      </c>
      <c r="E44" s="134" t="s">
        <v>61</v>
      </c>
      <c r="F44" s="136">
        <v>2000</v>
      </c>
      <c r="G44" s="136">
        <f>(D44*F44)</f>
        <v>50000</v>
      </c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2.75" customHeight="1" x14ac:dyDescent="0.25">
      <c r="A45" s="10"/>
      <c r="B45" s="133" t="s">
        <v>62</v>
      </c>
      <c r="C45" s="134" t="s">
        <v>60</v>
      </c>
      <c r="D45" s="135">
        <v>40</v>
      </c>
      <c r="E45" s="134" t="s">
        <v>61</v>
      </c>
      <c r="F45" s="136">
        <v>120</v>
      </c>
      <c r="G45" s="136">
        <f t="shared" ref="G45:G53" si="2">(D45*F45)</f>
        <v>4800</v>
      </c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12.75" customHeight="1" x14ac:dyDescent="0.25">
      <c r="A46" s="10"/>
      <c r="B46" s="132" t="s">
        <v>63</v>
      </c>
      <c r="C46" s="30"/>
      <c r="D46" s="30"/>
      <c r="E46" s="30"/>
      <c r="F46" s="102"/>
      <c r="G46" s="130">
        <f t="shared" si="2"/>
        <v>0</v>
      </c>
    </row>
    <row r="47" spans="1:255" ht="12.75" customHeight="1" x14ac:dyDescent="0.25">
      <c r="A47" s="10"/>
      <c r="B47" s="133" t="s">
        <v>64</v>
      </c>
      <c r="C47" s="134" t="s">
        <v>60</v>
      </c>
      <c r="D47" s="135">
        <v>150</v>
      </c>
      <c r="E47" s="134" t="s">
        <v>65</v>
      </c>
      <c r="F47" s="136">
        <v>460</v>
      </c>
      <c r="G47" s="136">
        <f t="shared" si="2"/>
        <v>69000</v>
      </c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2.75" customHeight="1" x14ac:dyDescent="0.25">
      <c r="A48" s="10"/>
      <c r="B48" s="133" t="s">
        <v>66</v>
      </c>
      <c r="C48" s="134" t="s">
        <v>60</v>
      </c>
      <c r="D48" s="135">
        <v>240</v>
      </c>
      <c r="E48" s="134" t="s">
        <v>65</v>
      </c>
      <c r="F48" s="136">
        <v>516</v>
      </c>
      <c r="G48" s="136">
        <f t="shared" si="2"/>
        <v>123840</v>
      </c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2.75" customHeight="1" x14ac:dyDescent="0.25">
      <c r="A49" s="10"/>
      <c r="B49" s="133" t="s">
        <v>67</v>
      </c>
      <c r="C49" s="134" t="s">
        <v>60</v>
      </c>
      <c r="D49" s="135">
        <v>100</v>
      </c>
      <c r="E49" s="134" t="s">
        <v>65</v>
      </c>
      <c r="F49" s="136">
        <v>556</v>
      </c>
      <c r="G49" s="136">
        <f t="shared" si="2"/>
        <v>55600</v>
      </c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2.75" customHeight="1" x14ac:dyDescent="0.25">
      <c r="A50" s="10"/>
      <c r="B50" s="133" t="s">
        <v>68</v>
      </c>
      <c r="C50" s="134" t="s">
        <v>69</v>
      </c>
      <c r="D50" s="135">
        <v>500</v>
      </c>
      <c r="E50" s="134" t="s">
        <v>43</v>
      </c>
      <c r="F50" s="136">
        <v>180</v>
      </c>
      <c r="G50" s="136">
        <f t="shared" si="2"/>
        <v>90000</v>
      </c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12.75" customHeight="1" x14ac:dyDescent="0.25">
      <c r="A51" s="10"/>
      <c r="B51" s="132" t="s">
        <v>70</v>
      </c>
      <c r="C51" s="30"/>
      <c r="D51" s="30"/>
      <c r="E51" s="30"/>
      <c r="F51" s="102"/>
      <c r="G51" s="130">
        <f t="shared" si="2"/>
        <v>0</v>
      </c>
    </row>
    <row r="52" spans="1:255" ht="12.75" customHeight="1" x14ac:dyDescent="0.25">
      <c r="A52" s="10"/>
      <c r="B52" s="133" t="s">
        <v>71</v>
      </c>
      <c r="C52" s="134" t="s">
        <v>106</v>
      </c>
      <c r="D52" s="135">
        <v>1</v>
      </c>
      <c r="E52" s="134" t="s">
        <v>72</v>
      </c>
      <c r="F52" s="136">
        <v>14800</v>
      </c>
      <c r="G52" s="136">
        <f t="shared" si="2"/>
        <v>14800</v>
      </c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ht="12.75" customHeight="1" x14ac:dyDescent="0.25">
      <c r="A53" s="10"/>
      <c r="B53" s="133" t="s">
        <v>73</v>
      </c>
      <c r="C53" s="134" t="s">
        <v>106</v>
      </c>
      <c r="D53" s="135">
        <v>1</v>
      </c>
      <c r="E53" s="134" t="s">
        <v>43</v>
      </c>
      <c r="F53" s="136">
        <v>6800</v>
      </c>
      <c r="G53" s="136">
        <f t="shared" si="2"/>
        <v>6800</v>
      </c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13.5" customHeight="1" x14ac:dyDescent="0.25">
      <c r="A54" s="5"/>
      <c r="B54" s="44" t="s">
        <v>74</v>
      </c>
      <c r="C54" s="45"/>
      <c r="D54" s="45"/>
      <c r="E54" s="45"/>
      <c r="F54" s="46"/>
      <c r="G54" s="47">
        <f>SUM(G44:G53)</f>
        <v>414840</v>
      </c>
    </row>
    <row r="55" spans="1:255" ht="12" customHeight="1" x14ac:dyDescent="0.25">
      <c r="A55" s="2"/>
      <c r="B55" s="34"/>
      <c r="C55" s="35"/>
      <c r="D55" s="48"/>
      <c r="E55" s="48"/>
      <c r="F55" s="36"/>
      <c r="G55" s="36"/>
    </row>
    <row r="56" spans="1:255" ht="12" customHeight="1" x14ac:dyDescent="0.25">
      <c r="A56" s="5"/>
      <c r="B56" s="23" t="s">
        <v>75</v>
      </c>
      <c r="C56" s="24"/>
      <c r="D56" s="25"/>
      <c r="E56" s="25"/>
      <c r="F56" s="26"/>
      <c r="G56" s="26"/>
    </row>
    <row r="57" spans="1:255" ht="24" customHeight="1" x14ac:dyDescent="0.25">
      <c r="A57" s="5"/>
      <c r="B57" s="37" t="s">
        <v>76</v>
      </c>
      <c r="C57" s="38" t="s">
        <v>56</v>
      </c>
      <c r="D57" s="38" t="s">
        <v>57</v>
      </c>
      <c r="E57" s="37" t="s">
        <v>29</v>
      </c>
      <c r="F57" s="38" t="s">
        <v>30</v>
      </c>
      <c r="G57" s="37" t="s">
        <v>31</v>
      </c>
    </row>
    <row r="58" spans="1:255" ht="12.75" customHeight="1" x14ac:dyDescent="0.25">
      <c r="A58" s="10"/>
      <c r="B58" s="63" t="s">
        <v>77</v>
      </c>
      <c r="C58" s="43" t="s">
        <v>107</v>
      </c>
      <c r="D58" s="107">
        <v>1</v>
      </c>
      <c r="E58" s="43" t="s">
        <v>78</v>
      </c>
      <c r="F58" s="131">
        <v>40000</v>
      </c>
      <c r="G58" s="131">
        <f t="shared" ref="G58" si="3">(D58*F58)</f>
        <v>40000</v>
      </c>
    </row>
    <row r="59" spans="1:255" ht="13.5" customHeight="1" x14ac:dyDescent="0.25">
      <c r="A59" s="5"/>
      <c r="B59" s="49" t="s">
        <v>79</v>
      </c>
      <c r="C59" s="50"/>
      <c r="D59" s="50"/>
      <c r="E59" s="50"/>
      <c r="F59" s="51"/>
      <c r="G59" s="52">
        <f>SUM(G58:G58)</f>
        <v>40000</v>
      </c>
    </row>
    <row r="60" spans="1:255" ht="12" customHeight="1" x14ac:dyDescent="0.25">
      <c r="A60" s="2"/>
      <c r="B60" s="70"/>
      <c r="C60" s="70"/>
      <c r="D60" s="108"/>
      <c r="E60" s="108"/>
      <c r="F60" s="71"/>
      <c r="G60" s="71"/>
    </row>
    <row r="61" spans="1:255" ht="12" customHeight="1" x14ac:dyDescent="0.25">
      <c r="A61" s="67"/>
      <c r="B61" s="72" t="s">
        <v>80</v>
      </c>
      <c r="C61" s="73"/>
      <c r="D61" s="109"/>
      <c r="E61" s="109"/>
      <c r="F61" s="73"/>
      <c r="G61" s="74">
        <f>G23+G39+G54+G59</f>
        <v>526440</v>
      </c>
    </row>
    <row r="62" spans="1:255" ht="12" customHeight="1" x14ac:dyDescent="0.25">
      <c r="A62" s="67"/>
      <c r="B62" s="75" t="s">
        <v>81</v>
      </c>
      <c r="C62" s="54"/>
      <c r="D62" s="110"/>
      <c r="E62" s="110"/>
      <c r="F62" s="54"/>
      <c r="G62" s="76">
        <f>G61*0.05</f>
        <v>26322</v>
      </c>
    </row>
    <row r="63" spans="1:255" ht="12" customHeight="1" x14ac:dyDescent="0.25">
      <c r="A63" s="67"/>
      <c r="B63" s="77" t="s">
        <v>82</v>
      </c>
      <c r="C63" s="53"/>
      <c r="D63" s="111"/>
      <c r="E63" s="111"/>
      <c r="F63" s="53"/>
      <c r="G63" s="78">
        <f>G62+G61</f>
        <v>552762</v>
      </c>
    </row>
    <row r="64" spans="1:255" ht="12" customHeight="1" x14ac:dyDescent="0.25">
      <c r="A64" s="67"/>
      <c r="B64" s="75" t="s">
        <v>83</v>
      </c>
      <c r="C64" s="54"/>
      <c r="D64" s="110"/>
      <c r="E64" s="110"/>
      <c r="F64" s="54"/>
      <c r="G64" s="76">
        <f>G12</f>
        <v>700000</v>
      </c>
    </row>
    <row r="65" spans="1:7" ht="12" customHeight="1" x14ac:dyDescent="0.25">
      <c r="A65" s="67"/>
      <c r="B65" s="79" t="s">
        <v>84</v>
      </c>
      <c r="C65" s="80"/>
      <c r="D65" s="112"/>
      <c r="E65" s="112"/>
      <c r="F65" s="80"/>
      <c r="G65" s="137">
        <f>G64-G63</f>
        <v>147238</v>
      </c>
    </row>
    <row r="66" spans="1:7" ht="12" customHeight="1" x14ac:dyDescent="0.25">
      <c r="A66" s="67"/>
      <c r="B66" s="68" t="s">
        <v>85</v>
      </c>
      <c r="C66" s="69"/>
      <c r="D66" s="113"/>
      <c r="E66" s="113"/>
      <c r="F66" s="69"/>
      <c r="G66" s="64"/>
    </row>
    <row r="67" spans="1:7" ht="12.75" customHeight="1" thickBot="1" x14ac:dyDescent="0.3">
      <c r="A67" s="67"/>
      <c r="B67" s="81"/>
      <c r="C67" s="69"/>
      <c r="D67" s="113"/>
      <c r="E67" s="113"/>
      <c r="F67" s="69"/>
      <c r="G67" s="64"/>
    </row>
    <row r="68" spans="1:7" ht="12" customHeight="1" x14ac:dyDescent="0.25">
      <c r="A68" s="67"/>
      <c r="B68" s="89" t="s">
        <v>86</v>
      </c>
      <c r="C68" s="90"/>
      <c r="D68" s="114"/>
      <c r="E68" s="114"/>
      <c r="F68" s="91"/>
      <c r="G68" s="64"/>
    </row>
    <row r="69" spans="1:7" ht="12" customHeight="1" x14ac:dyDescent="0.25">
      <c r="A69" s="67"/>
      <c r="B69" s="92" t="s">
        <v>87</v>
      </c>
      <c r="C69" s="66"/>
      <c r="D69" s="115"/>
      <c r="E69" s="115"/>
      <c r="F69" s="93"/>
      <c r="G69" s="64"/>
    </row>
    <row r="70" spans="1:7" ht="12" customHeight="1" x14ac:dyDescent="0.25">
      <c r="A70" s="67"/>
      <c r="B70" s="92" t="s">
        <v>88</v>
      </c>
      <c r="C70" s="66"/>
      <c r="D70" s="115"/>
      <c r="E70" s="115"/>
      <c r="F70" s="93"/>
      <c r="G70" s="64"/>
    </row>
    <row r="71" spans="1:7" ht="12" customHeight="1" x14ac:dyDescent="0.25">
      <c r="A71" s="67"/>
      <c r="B71" s="92" t="s">
        <v>89</v>
      </c>
      <c r="C71" s="66"/>
      <c r="D71" s="115"/>
      <c r="E71" s="115"/>
      <c r="F71" s="93"/>
      <c r="G71" s="64"/>
    </row>
    <row r="72" spans="1:7" ht="12" customHeight="1" x14ac:dyDescent="0.25">
      <c r="A72" s="67"/>
      <c r="B72" s="92" t="s">
        <v>90</v>
      </c>
      <c r="C72" s="66"/>
      <c r="D72" s="115"/>
      <c r="E72" s="115"/>
      <c r="F72" s="93"/>
      <c r="G72" s="64"/>
    </row>
    <row r="73" spans="1:7" ht="12" customHeight="1" x14ac:dyDescent="0.25">
      <c r="A73" s="67"/>
      <c r="B73" s="92" t="s">
        <v>91</v>
      </c>
      <c r="C73" s="66"/>
      <c r="D73" s="115"/>
      <c r="E73" s="115"/>
      <c r="F73" s="93"/>
      <c r="G73" s="64"/>
    </row>
    <row r="74" spans="1:7" ht="12.75" customHeight="1" thickBot="1" x14ac:dyDescent="0.3">
      <c r="A74" s="67"/>
      <c r="B74" s="94" t="s">
        <v>92</v>
      </c>
      <c r="C74" s="95"/>
      <c r="D74" s="116"/>
      <c r="E74" s="116"/>
      <c r="F74" s="96"/>
      <c r="G74" s="64"/>
    </row>
    <row r="75" spans="1:7" ht="12.75" customHeight="1" x14ac:dyDescent="0.25">
      <c r="A75" s="67"/>
      <c r="B75" s="87"/>
      <c r="C75" s="66"/>
      <c r="D75" s="115"/>
      <c r="E75" s="115"/>
      <c r="F75" s="66"/>
      <c r="G75" s="64"/>
    </row>
    <row r="76" spans="1:7" ht="15" customHeight="1" thickBot="1" x14ac:dyDescent="0.3">
      <c r="A76" s="67"/>
      <c r="B76" s="145" t="s">
        <v>93</v>
      </c>
      <c r="C76" s="146"/>
      <c r="D76" s="117"/>
      <c r="E76" s="125"/>
      <c r="F76" s="56"/>
      <c r="G76" s="64"/>
    </row>
    <row r="77" spans="1:7" ht="12" customHeight="1" x14ac:dyDescent="0.25">
      <c r="A77" s="67"/>
      <c r="B77" s="83" t="s">
        <v>76</v>
      </c>
      <c r="C77" s="57" t="s">
        <v>94</v>
      </c>
      <c r="D77" s="118" t="s">
        <v>95</v>
      </c>
      <c r="E77" s="125"/>
      <c r="F77" s="56"/>
      <c r="G77" s="64"/>
    </row>
    <row r="78" spans="1:7" ht="12" customHeight="1" x14ac:dyDescent="0.25">
      <c r="A78" s="67"/>
      <c r="B78" s="84" t="s">
        <v>96</v>
      </c>
      <c r="C78" s="58">
        <f>G23</f>
        <v>30000</v>
      </c>
      <c r="D78" s="119">
        <f>(C78/C84)</f>
        <v>5.4272905879926621E-2</v>
      </c>
      <c r="E78" s="125"/>
      <c r="F78" s="56"/>
      <c r="G78" s="64"/>
    </row>
    <row r="79" spans="1:7" ht="12" customHeight="1" x14ac:dyDescent="0.25">
      <c r="A79" s="67"/>
      <c r="B79" s="84" t="s">
        <v>97</v>
      </c>
      <c r="C79" s="59">
        <f>G28</f>
        <v>0</v>
      </c>
      <c r="D79" s="119">
        <v>0</v>
      </c>
      <c r="E79" s="125"/>
      <c r="F79" s="56"/>
      <c r="G79" s="64"/>
    </row>
    <row r="80" spans="1:7" ht="12" customHeight="1" x14ac:dyDescent="0.25">
      <c r="A80" s="67"/>
      <c r="B80" s="84" t="s">
        <v>98</v>
      </c>
      <c r="C80" s="58">
        <f>G39</f>
        <v>41600</v>
      </c>
      <c r="D80" s="119">
        <f>(C80/C84)</f>
        <v>7.5258429486831591E-2</v>
      </c>
      <c r="E80" s="125"/>
      <c r="F80" s="56"/>
      <c r="G80" s="64"/>
    </row>
    <row r="81" spans="1:7" ht="12" customHeight="1" x14ac:dyDescent="0.25">
      <c r="A81" s="67"/>
      <c r="B81" s="84" t="s">
        <v>55</v>
      </c>
      <c r="C81" s="58">
        <f>G54</f>
        <v>414840</v>
      </c>
      <c r="D81" s="119">
        <f>(C81/C84)</f>
        <v>0.75048574250762534</v>
      </c>
      <c r="E81" s="125"/>
      <c r="F81" s="56"/>
      <c r="G81" s="64"/>
    </row>
    <row r="82" spans="1:7" ht="12" customHeight="1" x14ac:dyDescent="0.25">
      <c r="A82" s="67"/>
      <c r="B82" s="84" t="s">
        <v>99</v>
      </c>
      <c r="C82" s="60">
        <f>G59</f>
        <v>40000</v>
      </c>
      <c r="D82" s="119">
        <f>(C82/C84)</f>
        <v>7.2363874506568837E-2</v>
      </c>
      <c r="E82" s="126"/>
      <c r="F82" s="62"/>
      <c r="G82" s="64"/>
    </row>
    <row r="83" spans="1:7" ht="12" customHeight="1" x14ac:dyDescent="0.25">
      <c r="A83" s="67"/>
      <c r="B83" s="84" t="s">
        <v>100</v>
      </c>
      <c r="C83" s="60">
        <f>G62</f>
        <v>26322</v>
      </c>
      <c r="D83" s="119">
        <f>(C83/C84)</f>
        <v>4.7619047619047616E-2</v>
      </c>
      <c r="E83" s="126"/>
      <c r="F83" s="62"/>
      <c r="G83" s="64"/>
    </row>
    <row r="84" spans="1:7" ht="12.75" customHeight="1" thickBot="1" x14ac:dyDescent="0.3">
      <c r="A84" s="67"/>
      <c r="B84" s="85" t="s">
        <v>101</v>
      </c>
      <c r="C84" s="86">
        <f>SUM(C78:C83)</f>
        <v>552762</v>
      </c>
      <c r="D84" s="120">
        <f>SUM(D78:D83)</f>
        <v>1</v>
      </c>
      <c r="E84" s="126"/>
      <c r="F84" s="62"/>
      <c r="G84" s="64"/>
    </row>
    <row r="85" spans="1:7" ht="12" customHeight="1" x14ac:dyDescent="0.25">
      <c r="A85" s="67"/>
      <c r="B85" s="81"/>
      <c r="C85" s="69"/>
      <c r="D85" s="113"/>
      <c r="E85" s="113"/>
      <c r="F85" s="69"/>
      <c r="G85" s="64"/>
    </row>
    <row r="86" spans="1:7" ht="12.75" customHeight="1" x14ac:dyDescent="0.25">
      <c r="A86" s="67"/>
      <c r="B86" s="82"/>
      <c r="C86" s="69"/>
      <c r="D86" s="113"/>
      <c r="E86" s="113"/>
      <c r="F86" s="69"/>
      <c r="G86" s="64"/>
    </row>
    <row r="87" spans="1:7" ht="12" customHeight="1" thickBot="1" x14ac:dyDescent="0.3">
      <c r="A87" s="55"/>
      <c r="B87" s="142" t="s">
        <v>102</v>
      </c>
      <c r="C87" s="143"/>
      <c r="D87" s="143"/>
      <c r="E87" s="144"/>
      <c r="F87" s="61"/>
      <c r="G87" s="64"/>
    </row>
    <row r="88" spans="1:7" ht="12" customHeight="1" x14ac:dyDescent="0.25">
      <c r="A88" s="67"/>
      <c r="B88" s="98" t="s">
        <v>103</v>
      </c>
      <c r="C88" s="128">
        <v>5000</v>
      </c>
      <c r="D88" s="128">
        <v>6000</v>
      </c>
      <c r="E88" s="129">
        <v>7000</v>
      </c>
      <c r="F88" s="97"/>
      <c r="G88" s="65"/>
    </row>
    <row r="89" spans="1:7" ht="12.75" customHeight="1" thickBot="1" x14ac:dyDescent="0.3">
      <c r="A89" s="67"/>
      <c r="B89" s="85" t="s">
        <v>104</v>
      </c>
      <c r="C89" s="86">
        <f>(G63/C88)</f>
        <v>110.55240000000001</v>
      </c>
      <c r="D89" s="121">
        <f>(G63/D88)</f>
        <v>92.126999999999995</v>
      </c>
      <c r="E89" s="127">
        <f>(G63/E88)</f>
        <v>78.965999999999994</v>
      </c>
      <c r="F89" s="97"/>
      <c r="G89" s="65"/>
    </row>
    <row r="90" spans="1:7" ht="15.6" customHeight="1" x14ac:dyDescent="0.25">
      <c r="A90" s="67"/>
      <c r="B90" s="88" t="s">
        <v>105</v>
      </c>
      <c r="C90" s="66"/>
      <c r="D90" s="115"/>
      <c r="E90" s="115"/>
      <c r="F90" s="66"/>
      <c r="G90" s="66"/>
    </row>
  </sheetData>
  <mergeCells count="10">
    <mergeCell ref="B87:E87"/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Pradera Suplementaria</vt:lpstr>
      <vt:lpstr>'Pradera Suplementaria'!Área_de_impresión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2021-03-31T01:53:28Z</dcterms:modified>
  <cp:category/>
  <cp:contentStatus/>
</cp:coreProperties>
</file>