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 Vilcun revisar con el area\"/>
    </mc:Choice>
  </mc:AlternateContent>
  <bookViews>
    <workbookView xWindow="0" yWindow="0" windowWidth="20490" windowHeight="7155"/>
  </bookViews>
  <sheets>
    <sheet name="ballica aven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0" i="1" l="1"/>
  <c r="G12" i="1"/>
  <c r="G46" i="1" l="1"/>
  <c r="G56" i="1" l="1"/>
  <c r="G51" i="1"/>
  <c r="G48" i="1"/>
  <c r="G47" i="1"/>
  <c r="G21" i="1"/>
  <c r="G58" i="1" l="1"/>
  <c r="C81" i="1" s="1"/>
  <c r="G44" i="1"/>
  <c r="C78" i="1" l="1"/>
  <c r="G43" i="1" l="1"/>
  <c r="G37" i="1"/>
  <c r="G36" i="1"/>
  <c r="G35" i="1"/>
  <c r="G34" i="1"/>
  <c r="G33" i="1"/>
  <c r="G32" i="1"/>
  <c r="G31" i="1"/>
  <c r="G63" i="1"/>
  <c r="G22" i="1" l="1"/>
  <c r="C77" i="1" s="1"/>
  <c r="G52" i="1"/>
  <c r="C80" i="1" s="1"/>
  <c r="G38" i="1"/>
  <c r="C79" i="1" s="1"/>
  <c r="G60" i="1" l="1"/>
  <c r="G61" i="1" s="1"/>
  <c r="G62" i="1" l="1"/>
  <c r="C82" i="1"/>
  <c r="D88" i="1" l="1"/>
  <c r="G64" i="1"/>
  <c r="E88" i="1"/>
  <c r="C88" i="1"/>
  <c r="C83" i="1"/>
  <c r="D80" i="1" l="1"/>
  <c r="D81" i="1"/>
  <c r="D79" i="1"/>
  <c r="D77" i="1"/>
  <c r="D82" i="1"/>
  <c r="D83" i="1" l="1"/>
</calcChain>
</file>

<file path=xl/sharedStrings.xml><?xml version="1.0" encoding="utf-8"?>
<sst xmlns="http://schemas.openxmlformats.org/spreadsheetml/2006/main" count="143" uniqueCount="103">
  <si>
    <t>RUBRO O CULTIVO</t>
  </si>
  <si>
    <t>PRADERA SUPLEMENTARIA</t>
  </si>
  <si>
    <t>RENDIMIENTO (kgs carne/Há.)</t>
  </si>
  <si>
    <t>VARIEDAD</t>
  </si>
  <si>
    <t>Ballica/Avena</t>
  </si>
  <si>
    <t>FECHA ESTIMADA  PRECIO VENTA</t>
  </si>
  <si>
    <t>NIVEL TECNOLÓGICO</t>
  </si>
  <si>
    <t>MEDIO</t>
  </si>
  <si>
    <t>PRECIO ESPERADO ($/kg)</t>
  </si>
  <si>
    <t>REGIÓN</t>
  </si>
  <si>
    <t>ARAUCANIA</t>
  </si>
  <si>
    <t>INGRESO ESPERADO, con IVA ($)</t>
  </si>
  <si>
    <t>AGENCIA DE ÁREA</t>
  </si>
  <si>
    <t>VILCÚN</t>
  </si>
  <si>
    <t>DESTINO PRODUCCION</t>
  </si>
  <si>
    <t>INTERNO-FORRAJE</t>
  </si>
  <si>
    <t>COMUNA/LOCALIDAD</t>
  </si>
  <si>
    <t>FECHA DE COSECHA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</si>
  <si>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</si>
  <si>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</si>
  <si>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</si>
  <si>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</si>
  <si>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</si>
  <si>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</si>
  <si>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</si>
  <si>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</si>
  <si>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</si>
  <si>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</si>
  <si>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</si>
  <si>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Aplicación Agroquímicos</t>
  </si>
  <si>
    <t>Jh</t>
  </si>
  <si>
    <t>marzo</t>
  </si>
  <si>
    <t>Subtotal Jornadas Hombre</t>
  </si>
  <si>
    <t>JORNADAS ANIMAL</t>
  </si>
  <si>
    <t>Subtotal Jornadas Animal</t>
  </si>
  <si>
    <t>MAQUINARIA</t>
  </si>
  <si>
    <t>Aplic.barbecho químico</t>
  </si>
  <si>
    <t>JM</t>
  </si>
  <si>
    <t>Aradura</t>
  </si>
  <si>
    <t>Marzo-abril</t>
  </si>
  <si>
    <t>Rastraje</t>
  </si>
  <si>
    <t>Vibrocultivador</t>
  </si>
  <si>
    <t>Rodon</t>
  </si>
  <si>
    <t>Siembra</t>
  </si>
  <si>
    <t>Aplicación fertilizantes</t>
  </si>
  <si>
    <t>Subtotal Costo Maquinaria</t>
  </si>
  <si>
    <t>INSUMOS</t>
  </si>
  <si>
    <t>Insumos</t>
  </si>
  <si>
    <t>Unidad (Kg/l/u)</t>
  </si>
  <si>
    <t>Cantidad (Kg/l/u)</t>
  </si>
  <si>
    <t>SEMILLA</t>
  </si>
  <si>
    <t>Avena</t>
  </si>
  <si>
    <t>kg</t>
  </si>
  <si>
    <t>Marzo-Abril</t>
  </si>
  <si>
    <t>Ballica anual</t>
  </si>
  <si>
    <t>Marzo- Abril</t>
  </si>
  <si>
    <t>FERTILIZANTES</t>
  </si>
  <si>
    <t>Superfosfato Triple</t>
  </si>
  <si>
    <t>Kg</t>
  </si>
  <si>
    <t>Muriato de Potasio</t>
  </si>
  <si>
    <t>Nitromag</t>
  </si>
  <si>
    <t>Mayo-Junio</t>
  </si>
  <si>
    <t>PRODUCTOS QUIMICOS</t>
  </si>
  <si>
    <t>Glifosato</t>
  </si>
  <si>
    <t>Lt</t>
  </si>
  <si>
    <t>Febrero-Marzo</t>
  </si>
  <si>
    <t>Desinfectante semilla</t>
  </si>
  <si>
    <t>Marzo</t>
  </si>
  <si>
    <t>Subtotal Insumos</t>
  </si>
  <si>
    <t>OTROS</t>
  </si>
  <si>
    <t>Item</t>
  </si>
  <si>
    <t>Costos mantención Ganado</t>
  </si>
  <si>
    <t>Enero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</si>
  <si>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</si>
  <si>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</si>
  <si>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</si>
  <si>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</si>
  <si>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</si>
  <si>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</si>
  <si>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</si>
  <si>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</si>
  <si>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</si>
  <si>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</si>
  <si>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</si>
  <si>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</si>
  <si>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</si>
  <si>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</si>
  <si>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</si>
  <si>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</si>
  <si>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</si>
  <si>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</si>
  <si>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</si>
  <si>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</si>
  <si>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</si>
  <si>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</si>
  <si>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</si>
  <si>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</si>
  <si>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</si>
  <si>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</si>
  <si>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</si>
  <si>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Febrero-marzo</t>
  </si>
  <si>
    <t>Enero  de 2021</t>
  </si>
  <si>
    <t>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</si>
</sst>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_-* #,##0.00\ _€_-;\-* #,##0.00\ _€_-;_-* &quot;-&quot;??\ _€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[$-C0A]mmmm\-yy;@"/>
    <numFmt numFmtId="168" formatCode="_-* #,##0.00_-;\-* #,##0.00_-;_-* &quot;-&quot;??_-;_-@_-"/>
    <numFmt numFmtId="169" formatCode="_-* #,##0_-;\-* #,##0_-;_-* &quot;-&quot;??_-;_-@_-"/>
    <numFmt numFmtId="170" formatCode="_-* #,##0.0_-;\-* #,##0.0_-;_-* &quot;-&quot;??_-;_-@_-"/>
    <numFmt numFmtId="171" formatCode="#,##0_ ;\-#,##0\ "/>
    <numFmt numFmtId="174" formatCode="#,##0.000_ ;\-#,##0.000\ "/>
  </numFmts>
  <fonts count="19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</font>
    <font>
      <sz val="11"/>
      <color indexed="8"/>
      <name val="Calibri"/>
      <family val="2"/>
    </font>
    <font>
      <sz val="9"/>
      <color theme="1"/>
      <name val="Calibri"/>
      <family val="2"/>
    </font>
    <font>
      <sz val="9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4">
    <xf numFmtId="0" fontId="0" fillId="0" borderId="0" applyNumberFormat="0" applyFill="0" applyBorder="0" applyProtection="0"/>
    <xf numFmtId="164" fontId="1" fillId="0" borderId="22" applyFont="0" applyFill="0" applyBorder="0" applyAlignment="0" applyProtection="0"/>
    <xf numFmtId="43" fontId="15" fillId="0" borderId="0" applyFont="0" applyFill="0" applyBorder="0" applyAlignment="0" applyProtection="0"/>
    <xf numFmtId="168" fontId="16" fillId="0" borderId="22" applyFont="0" applyFill="0" applyBorder="0" applyAlignment="0" applyProtection="0"/>
  </cellStyleXfs>
  <cellXfs count="15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3" fillId="2" borderId="8" xfId="0" applyFont="1" applyFill="1" applyBorder="1" applyAlignment="1">
      <alignment wrapText="1"/>
    </xf>
    <xf numFmtId="14" fontId="3" fillId="2" borderId="9" xfId="0" applyNumberFormat="1" applyFont="1" applyFill="1" applyBorder="1" applyAlignment="1"/>
    <xf numFmtId="0" fontId="3" fillId="2" borderId="3" xfId="0" applyFont="1" applyFill="1" applyBorder="1" applyAlignment="1"/>
    <xf numFmtId="0" fontId="3" fillId="2" borderId="9" xfId="0" applyFont="1" applyFill="1" applyBorder="1" applyAlignment="1"/>
    <xf numFmtId="0" fontId="0" fillId="2" borderId="10" xfId="0" applyFont="1" applyFill="1" applyBorder="1" applyAlignment="1"/>
    <xf numFmtId="0" fontId="3" fillId="2" borderId="11" xfId="0" applyFont="1" applyFill="1" applyBorder="1" applyAlignment="1"/>
    <xf numFmtId="0" fontId="3" fillId="2" borderId="12" xfId="0" applyFont="1" applyFill="1" applyBorder="1" applyAlignment="1">
      <alignment horizontal="left"/>
    </xf>
    <xf numFmtId="0" fontId="3" fillId="2" borderId="12" xfId="0" applyFont="1" applyFill="1" applyBorder="1" applyAlignment="1"/>
    <xf numFmtId="49" fontId="2" fillId="5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/>
    <xf numFmtId="49" fontId="2" fillId="5" borderId="15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49" fontId="4" fillId="3" borderId="15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vertical="center"/>
    </xf>
    <xf numFmtId="0" fontId="3" fillId="2" borderId="17" xfId="0" applyFont="1" applyFill="1" applyBorder="1" applyAlignment="1"/>
    <xf numFmtId="0" fontId="3" fillId="2" borderId="18" xfId="0" applyFont="1" applyFill="1" applyBorder="1" applyAlignment="1"/>
    <xf numFmtId="3" fontId="3" fillId="2" borderId="18" xfId="0" applyNumberFormat="1" applyFont="1" applyFill="1" applyBorder="1" applyAlignment="1"/>
    <xf numFmtId="0" fontId="0" fillId="2" borderId="20" xfId="0" applyFont="1" applyFill="1" applyBorder="1" applyAlignment="1"/>
    <xf numFmtId="0" fontId="11" fillId="6" borderId="22" xfId="0" applyFont="1" applyFill="1" applyBorder="1" applyAlignment="1"/>
    <xf numFmtId="49" fontId="9" fillId="7" borderId="23" xfId="0" applyNumberFormat="1" applyFont="1" applyFill="1" applyBorder="1" applyAlignment="1">
      <alignment vertical="center"/>
    </xf>
    <xf numFmtId="3" fontId="9" fillId="2" borderId="6" xfId="0" applyNumberFormat="1" applyFont="1" applyFill="1" applyBorder="1" applyAlignment="1">
      <alignment vertical="center"/>
    </xf>
    <xf numFmtId="0" fontId="9" fillId="2" borderId="6" xfId="0" applyNumberFormat="1" applyFont="1" applyFill="1" applyBorder="1" applyAlignment="1">
      <alignment vertical="center"/>
    </xf>
    <xf numFmtId="166" fontId="9" fillId="2" borderId="6" xfId="0" applyNumberFormat="1" applyFont="1" applyFill="1" applyBorder="1" applyAlignment="1">
      <alignment vertical="center"/>
    </xf>
    <xf numFmtId="0" fontId="6" fillId="6" borderId="21" xfId="0" applyFont="1" applyFill="1" applyBorder="1" applyAlignment="1">
      <alignment vertical="center"/>
    </xf>
    <xf numFmtId="0" fontId="6" fillId="6" borderId="22" xfId="0" applyFont="1" applyFill="1" applyBorder="1" applyAlignment="1">
      <alignment vertical="center"/>
    </xf>
    <xf numFmtId="165" fontId="2" fillId="2" borderId="22" xfId="0" applyNumberFormat="1" applyFont="1" applyFill="1" applyBorder="1" applyAlignment="1">
      <alignment vertical="center"/>
    </xf>
    <xf numFmtId="165" fontId="13" fillId="2" borderId="22" xfId="0" applyNumberFormat="1" applyFont="1" applyFill="1" applyBorder="1" applyAlignment="1">
      <alignment vertical="center"/>
    </xf>
    <xf numFmtId="0" fontId="11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6" fillId="2" borderId="22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2" fillId="2" borderId="22" xfId="0" applyFont="1" applyFill="1" applyBorder="1" applyAlignment="1">
      <alignment vertical="center"/>
    </xf>
    <xf numFmtId="49" fontId="9" fillId="7" borderId="33" xfId="0" applyNumberFormat="1" applyFont="1" applyFill="1" applyBorder="1" applyAlignment="1">
      <alignment vertical="center"/>
    </xf>
    <xf numFmtId="49" fontId="11" fillId="7" borderId="34" xfId="0" applyNumberFormat="1" applyFont="1" applyFill="1" applyBorder="1" applyAlignment="1"/>
    <xf numFmtId="49" fontId="9" fillId="2" borderId="35" xfId="0" applyNumberFormat="1" applyFont="1" applyFill="1" applyBorder="1" applyAlignment="1">
      <alignment vertical="center"/>
    </xf>
    <xf numFmtId="9" fontId="11" fillId="2" borderId="36" xfId="0" applyNumberFormat="1" applyFont="1" applyFill="1" applyBorder="1" applyAlignment="1"/>
    <xf numFmtId="49" fontId="9" fillId="7" borderId="37" xfId="0" applyNumberFormat="1" applyFont="1" applyFill="1" applyBorder="1" applyAlignment="1">
      <alignment vertical="center"/>
    </xf>
    <xf numFmtId="166" fontId="9" fillId="7" borderId="38" xfId="0" applyNumberFormat="1" applyFont="1" applyFill="1" applyBorder="1" applyAlignment="1">
      <alignment vertical="center"/>
    </xf>
    <xf numFmtId="9" fontId="9" fillId="7" borderId="39" xfId="0" applyNumberFormat="1" applyFont="1" applyFill="1" applyBorder="1" applyAlignment="1">
      <alignment vertical="center"/>
    </xf>
    <xf numFmtId="0" fontId="11" fillId="8" borderId="42" xfId="0" applyFont="1" applyFill="1" applyBorder="1" applyAlignment="1"/>
    <xf numFmtId="0" fontId="11" fillId="2" borderId="22" xfId="0" applyFont="1" applyFill="1" applyBorder="1" applyAlignment="1">
      <alignment vertical="center"/>
    </xf>
    <xf numFmtId="49" fontId="11" fillId="2" borderId="22" xfId="0" applyNumberFormat="1" applyFont="1" applyFill="1" applyBorder="1" applyAlignment="1">
      <alignment vertical="center"/>
    </xf>
    <xf numFmtId="49" fontId="9" fillId="2" borderId="43" xfId="0" applyNumberFormat="1" applyFont="1" applyFill="1" applyBorder="1" applyAlignment="1">
      <alignment vertical="center"/>
    </xf>
    <xf numFmtId="0" fontId="11" fillId="2" borderId="44" xfId="0" applyFont="1" applyFill="1" applyBorder="1" applyAlignment="1"/>
    <xf numFmtId="0" fontId="11" fillId="2" borderId="45" xfId="0" applyFont="1" applyFill="1" applyBorder="1" applyAlignment="1"/>
    <xf numFmtId="49" fontId="11" fillId="2" borderId="46" xfId="0" applyNumberFormat="1" applyFont="1" applyFill="1" applyBorder="1" applyAlignment="1">
      <alignment vertical="center"/>
    </xf>
    <xf numFmtId="0" fontId="11" fillId="2" borderId="47" xfId="0" applyFont="1" applyFill="1" applyBorder="1" applyAlignment="1"/>
    <xf numFmtId="49" fontId="11" fillId="2" borderId="48" xfId="0" applyNumberFormat="1" applyFont="1" applyFill="1" applyBorder="1" applyAlignment="1">
      <alignment vertical="center"/>
    </xf>
    <xf numFmtId="0" fontId="11" fillId="2" borderId="49" xfId="0" applyFont="1" applyFill="1" applyBorder="1" applyAlignment="1"/>
    <xf numFmtId="0" fontId="11" fillId="2" borderId="50" xfId="0" applyFont="1" applyFill="1" applyBorder="1" applyAlignment="1"/>
    <xf numFmtId="0" fontId="9" fillId="6" borderId="22" xfId="0" applyFont="1" applyFill="1" applyBorder="1" applyAlignment="1">
      <alignment vertical="center"/>
    </xf>
    <xf numFmtId="0" fontId="6" fillId="8" borderId="21" xfId="0" applyFont="1" applyFill="1" applyBorder="1" applyAlignment="1">
      <alignment vertical="center"/>
    </xf>
    <xf numFmtId="49" fontId="14" fillId="8" borderId="22" xfId="0" applyNumberFormat="1" applyFont="1" applyFill="1" applyBorder="1" applyAlignment="1">
      <alignment vertical="center"/>
    </xf>
    <xf numFmtId="0" fontId="6" fillId="8" borderId="22" xfId="0" applyFont="1" applyFill="1" applyBorder="1" applyAlignment="1">
      <alignment vertical="center"/>
    </xf>
    <xf numFmtId="0" fontId="6" fillId="8" borderId="51" xfId="0" applyFont="1" applyFill="1" applyBorder="1" applyAlignment="1">
      <alignment vertical="center"/>
    </xf>
    <xf numFmtId="49" fontId="9" fillId="7" borderId="52" xfId="0" applyNumberFormat="1" applyFont="1" applyFill="1" applyBorder="1" applyAlignment="1">
      <alignment vertical="center"/>
    </xf>
    <xf numFmtId="0" fontId="9" fillId="7" borderId="53" xfId="0" applyNumberFormat="1" applyFont="1" applyFill="1" applyBorder="1" applyAlignment="1">
      <alignment vertical="center"/>
    </xf>
    <xf numFmtId="0" fontId="9" fillId="7" borderId="54" xfId="0" applyNumberFormat="1" applyFont="1" applyFill="1" applyBorder="1" applyAlignment="1">
      <alignment vertical="center"/>
    </xf>
    <xf numFmtId="166" fontId="9" fillId="7" borderId="39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3" fontId="18" fillId="0" borderId="57" xfId="0" applyNumberFormat="1" applyFont="1" applyBorder="1" applyAlignment="1">
      <alignment horizontal="center"/>
    </xf>
    <xf numFmtId="170" fontId="17" fillId="0" borderId="57" xfId="2" applyNumberFormat="1" applyFont="1" applyBorder="1" applyAlignment="1">
      <alignment horizontal="center"/>
    </xf>
    <xf numFmtId="3" fontId="18" fillId="0" borderId="57" xfId="0" applyNumberFormat="1" applyFont="1" applyBorder="1"/>
    <xf numFmtId="3" fontId="17" fillId="0" borderId="57" xfId="0" applyNumberFormat="1" applyFont="1" applyBorder="1" applyAlignment="1">
      <alignment horizontal="left"/>
    </xf>
    <xf numFmtId="3" fontId="3" fillId="2" borderId="6" xfId="0" applyNumberFormat="1" applyFont="1" applyFill="1" applyBorder="1" applyAlignment="1">
      <alignment horizontal="right" wrapText="1"/>
    </xf>
    <xf numFmtId="49" fontId="4" fillId="3" borderId="6" xfId="0" applyNumberFormat="1" applyFont="1" applyFill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/>
    </xf>
    <xf numFmtId="3" fontId="4" fillId="3" borderId="6" xfId="0" applyNumberFormat="1" applyFont="1" applyFill="1" applyBorder="1" applyAlignment="1">
      <alignment vertical="center"/>
    </xf>
    <xf numFmtId="49" fontId="2" fillId="3" borderId="5" xfId="0" applyNumberFormat="1" applyFont="1" applyFill="1" applyBorder="1" applyAlignment="1">
      <alignment horizontal="left" vertical="center" wrapText="1"/>
    </xf>
    <xf numFmtId="0" fontId="3" fillId="0" borderId="56" xfId="0" applyFont="1" applyBorder="1" applyAlignment="1">
      <alignment horizontal="left" vertical="center"/>
    </xf>
    <xf numFmtId="0" fontId="3" fillId="2" borderId="7" xfId="0" applyFont="1" applyFill="1" applyBorder="1" applyAlignment="1">
      <alignment horizontal="left"/>
    </xf>
    <xf numFmtId="49" fontId="3" fillId="2" borderId="5" xfId="0" applyNumberFormat="1" applyFont="1" applyFill="1" applyBorder="1" applyAlignment="1">
      <alignment horizontal="left" vertical="center" wrapText="1"/>
    </xf>
    <xf numFmtId="0" fontId="17" fillId="0" borderId="0" xfId="0" applyFont="1" applyAlignment="1">
      <alignment horizontal="left"/>
    </xf>
    <xf numFmtId="49" fontId="3" fillId="2" borderId="6" xfId="0" applyNumberFormat="1" applyFont="1" applyFill="1" applyBorder="1" applyAlignment="1">
      <alignment horizontal="left"/>
    </xf>
    <xf numFmtId="0" fontId="18" fillId="0" borderId="56" xfId="0" applyFont="1" applyFill="1" applyBorder="1" applyAlignment="1">
      <alignment horizontal="left" vertical="center"/>
    </xf>
    <xf numFmtId="167" fontId="3" fillId="0" borderId="56" xfId="0" applyNumberFormat="1" applyFont="1" applyBorder="1" applyAlignment="1">
      <alignment horizontal="left" vertical="center"/>
    </xf>
    <xf numFmtId="49" fontId="2" fillId="3" borderId="13" xfId="0" applyNumberFormat="1" applyFont="1" applyFill="1" applyBorder="1" applyAlignment="1">
      <alignment horizontal="left" vertical="center"/>
    </xf>
    <xf numFmtId="49" fontId="2" fillId="3" borderId="13" xfId="0" applyNumberFormat="1" applyFont="1" applyFill="1" applyBorder="1" applyAlignment="1">
      <alignment horizontal="left" vertical="center" wrapText="1"/>
    </xf>
    <xf numFmtId="3" fontId="18" fillId="0" borderId="57" xfId="0" applyNumberFormat="1" applyFont="1" applyFill="1" applyBorder="1" applyAlignment="1">
      <alignment horizontal="left"/>
    </xf>
    <xf numFmtId="3" fontId="18" fillId="0" borderId="57" xfId="0" applyNumberFormat="1" applyFont="1" applyBorder="1" applyAlignment="1">
      <alignment horizontal="left"/>
    </xf>
    <xf numFmtId="3" fontId="3" fillId="2" borderId="6" xfId="0" applyNumberFormat="1" applyFont="1" applyFill="1" applyBorder="1" applyAlignment="1">
      <alignment horizontal="left" wrapText="1"/>
    </xf>
    <xf numFmtId="49" fontId="4" fillId="3" borderId="15" xfId="0" applyNumberFormat="1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left" vertical="center"/>
    </xf>
    <xf numFmtId="3" fontId="4" fillId="3" borderId="15" xfId="0" applyNumberFormat="1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left"/>
    </xf>
    <xf numFmtId="3" fontId="3" fillId="2" borderId="18" xfId="0" applyNumberFormat="1" applyFont="1" applyFill="1" applyBorder="1" applyAlignment="1">
      <alignment horizontal="left"/>
    </xf>
    <xf numFmtId="49" fontId="2" fillId="5" borderId="15" xfId="0" applyNumberFormat="1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49" fontId="2" fillId="3" borderId="58" xfId="0" applyNumberFormat="1" applyFont="1" applyFill="1" applyBorder="1" applyAlignment="1">
      <alignment horizontal="left" vertical="center" wrapText="1"/>
    </xf>
    <xf numFmtId="0" fontId="13" fillId="0" borderId="57" xfId="0" applyFont="1" applyBorder="1" applyAlignment="1">
      <alignment horizontal="left" vertical="center"/>
    </xf>
    <xf numFmtId="0" fontId="3" fillId="0" borderId="57" xfId="0" applyFont="1" applyBorder="1" applyAlignment="1">
      <alignment horizontal="left" vertical="center"/>
    </xf>
    <xf numFmtId="171" fontId="3" fillId="0" borderId="57" xfId="3" applyNumberFormat="1" applyFont="1" applyBorder="1" applyAlignment="1">
      <alignment horizontal="left" vertical="center"/>
    </xf>
    <xf numFmtId="3" fontId="3" fillId="2" borderId="57" xfId="0" applyNumberFormat="1" applyFont="1" applyFill="1" applyBorder="1" applyAlignment="1">
      <alignment horizontal="left"/>
    </xf>
    <xf numFmtId="0" fontId="3" fillId="0" borderId="57" xfId="0" applyFont="1" applyFill="1" applyBorder="1" applyAlignment="1">
      <alignment horizontal="left" vertical="center"/>
    </xf>
    <xf numFmtId="3" fontId="3" fillId="0" borderId="57" xfId="0" applyNumberFormat="1" applyFont="1" applyBorder="1" applyAlignment="1">
      <alignment horizontal="left" vertical="center"/>
    </xf>
    <xf numFmtId="0" fontId="17" fillId="0" borderId="55" xfId="0" applyFont="1" applyFill="1" applyBorder="1" applyAlignment="1">
      <alignment horizontal="left"/>
    </xf>
    <xf numFmtId="0" fontId="17" fillId="0" borderId="55" xfId="0" applyFont="1" applyFill="1" applyBorder="1" applyAlignment="1">
      <alignment horizontal="left" wrapText="1"/>
    </xf>
    <xf numFmtId="0" fontId="17" fillId="0" borderId="55" xfId="0" applyFont="1" applyFill="1" applyBorder="1" applyAlignment="1">
      <alignment horizontal="left" vertical="center"/>
    </xf>
    <xf numFmtId="0" fontId="17" fillId="0" borderId="55" xfId="0" applyFont="1" applyFill="1" applyBorder="1" applyAlignment="1">
      <alignment horizontal="left" vertical="center" wrapText="1"/>
    </xf>
    <xf numFmtId="3" fontId="3" fillId="2" borderId="6" xfId="0" applyNumberFormat="1" applyFont="1" applyFill="1" applyBorder="1" applyAlignment="1">
      <alignment horizontal="left"/>
    </xf>
    <xf numFmtId="0" fontId="18" fillId="0" borderId="22" xfId="0" applyFont="1" applyBorder="1" applyAlignment="1">
      <alignment horizontal="left"/>
    </xf>
    <xf numFmtId="3" fontId="18" fillId="0" borderId="22" xfId="1" applyNumberFormat="1" applyFont="1" applyBorder="1" applyAlignment="1">
      <alignment horizontal="left"/>
    </xf>
    <xf numFmtId="49" fontId="4" fillId="3" borderId="19" xfId="0" applyNumberFormat="1" applyFont="1" applyFill="1" applyBorder="1" applyAlignment="1">
      <alignment horizontal="left" vertical="center"/>
    </xf>
    <xf numFmtId="0" fontId="4" fillId="3" borderId="19" xfId="0" applyFont="1" applyFill="1" applyBorder="1" applyAlignment="1">
      <alignment horizontal="left" vertical="center"/>
    </xf>
    <xf numFmtId="3" fontId="4" fillId="3" borderId="19" xfId="0" applyNumberFormat="1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left"/>
    </xf>
    <xf numFmtId="3" fontId="3" fillId="2" borderId="25" xfId="0" applyNumberFormat="1" applyFont="1" applyFill="1" applyBorder="1" applyAlignment="1">
      <alignment horizontal="left"/>
    </xf>
    <xf numFmtId="49" fontId="2" fillId="5" borderId="26" xfId="0" applyNumberFormat="1" applyFont="1" applyFill="1" applyBorder="1" applyAlignment="1">
      <alignment horizontal="left" vertical="center"/>
    </xf>
    <xf numFmtId="0" fontId="2" fillId="5" borderId="27" xfId="0" applyFont="1" applyFill="1" applyBorder="1" applyAlignment="1">
      <alignment horizontal="left" vertical="center"/>
    </xf>
    <xf numFmtId="165" fontId="2" fillId="5" borderId="28" xfId="0" applyNumberFormat="1" applyFont="1" applyFill="1" applyBorder="1" applyAlignment="1">
      <alignment horizontal="left" vertical="center"/>
    </xf>
    <xf numFmtId="49" fontId="2" fillId="3" borderId="29" xfId="0" applyNumberFormat="1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/>
    </xf>
    <xf numFmtId="165" fontId="2" fillId="3" borderId="30" xfId="0" applyNumberFormat="1" applyFont="1" applyFill="1" applyBorder="1" applyAlignment="1">
      <alignment horizontal="left" vertical="center"/>
    </xf>
    <xf numFmtId="49" fontId="2" fillId="5" borderId="29" xfId="0" applyNumberFormat="1" applyFont="1" applyFill="1" applyBorder="1" applyAlignment="1">
      <alignment horizontal="left" vertical="center"/>
    </xf>
    <xf numFmtId="0" fontId="2" fillId="5" borderId="15" xfId="0" applyFont="1" applyFill="1" applyBorder="1" applyAlignment="1">
      <alignment horizontal="left" vertical="center"/>
    </xf>
    <xf numFmtId="165" fontId="2" fillId="5" borderId="30" xfId="0" applyNumberFormat="1" applyFont="1" applyFill="1" applyBorder="1" applyAlignment="1">
      <alignment horizontal="left" vertical="center"/>
    </xf>
    <xf numFmtId="49" fontId="2" fillId="5" borderId="31" xfId="0" applyNumberFormat="1" applyFont="1" applyFill="1" applyBorder="1" applyAlignment="1">
      <alignment horizontal="left" vertical="center"/>
    </xf>
    <xf numFmtId="0" fontId="2" fillId="5" borderId="32" xfId="0" applyFont="1" applyFill="1" applyBorder="1" applyAlignment="1">
      <alignment horizontal="left" vertical="center"/>
    </xf>
    <xf numFmtId="165" fontId="2" fillId="5" borderId="32" xfId="0" applyNumberFormat="1" applyFont="1" applyFill="1" applyBorder="1" applyAlignment="1">
      <alignment horizontal="left" vertical="center"/>
    </xf>
    <xf numFmtId="0" fontId="3" fillId="2" borderId="59" xfId="0" applyFont="1" applyFill="1" applyBorder="1" applyAlignment="1">
      <alignment horizontal="left"/>
    </xf>
    <xf numFmtId="0" fontId="0" fillId="2" borderId="60" xfId="0" applyFont="1" applyFill="1" applyBorder="1" applyAlignment="1"/>
    <xf numFmtId="0" fontId="3" fillId="2" borderId="61" xfId="0" applyFont="1" applyFill="1" applyBorder="1" applyAlignment="1">
      <alignment horizontal="justify" wrapText="1"/>
    </xf>
    <xf numFmtId="169" fontId="3" fillId="0" borderId="57" xfId="3" applyNumberFormat="1" applyFont="1" applyFill="1" applyBorder="1" applyAlignment="1">
      <alignment vertical="top"/>
    </xf>
    <xf numFmtId="17" fontId="3" fillId="0" borderId="57" xfId="0" applyNumberFormat="1" applyFont="1" applyBorder="1" applyAlignment="1">
      <alignment horizontal="left" vertical="center"/>
    </xf>
    <xf numFmtId="169" fontId="3" fillId="0" borderId="57" xfId="3" applyNumberFormat="1" applyFont="1" applyBorder="1" applyAlignment="1">
      <alignment horizontal="left" vertical="center"/>
    </xf>
    <xf numFmtId="49" fontId="14" fillId="8" borderId="40" xfId="0" applyNumberFormat="1" applyFont="1" applyFill="1" applyBorder="1" applyAlignment="1">
      <alignment vertical="center"/>
    </xf>
    <xf numFmtId="0" fontId="9" fillId="8" borderId="41" xfId="0" applyFont="1" applyFill="1" applyBorder="1" applyAlignment="1">
      <alignment vertical="center"/>
    </xf>
    <xf numFmtId="49" fontId="3" fillId="2" borderId="6" xfId="0" applyNumberFormat="1" applyFont="1" applyFill="1" applyBorder="1" applyAlignment="1">
      <alignment horizontal="left" wrapText="1"/>
    </xf>
    <xf numFmtId="0" fontId="3" fillId="2" borderId="59" xfId="0" applyFont="1" applyFill="1" applyBorder="1" applyAlignment="1">
      <alignment horizontal="left" wrapText="1"/>
    </xf>
    <xf numFmtId="49" fontId="4" fillId="3" borderId="6" xfId="0" applyNumberFormat="1" applyFont="1" applyFill="1" applyBorder="1" applyAlignment="1">
      <alignment horizontal="left" wrapText="1"/>
    </xf>
    <xf numFmtId="0" fontId="4" fillId="4" borderId="59" xfId="0" applyFont="1" applyFill="1" applyBorder="1" applyAlignment="1">
      <alignment horizontal="left" wrapText="1"/>
    </xf>
    <xf numFmtId="49" fontId="3" fillId="2" borderId="6" xfId="0" applyNumberFormat="1" applyFont="1" applyFill="1" applyBorder="1" applyAlignment="1">
      <alignment horizontal="left"/>
    </xf>
    <xf numFmtId="0" fontId="3" fillId="2" borderId="59" xfId="0" applyFont="1" applyFill="1" applyBorder="1" applyAlignment="1">
      <alignment horizontal="left"/>
    </xf>
    <xf numFmtId="49" fontId="5" fillId="3" borderId="6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174" fontId="0" fillId="0" borderId="0" xfId="0" applyNumberFormat="1" applyFont="1" applyAlignment="1"/>
    <xf numFmtId="174" fontId="18" fillId="0" borderId="57" xfId="2" applyNumberFormat="1" applyFont="1" applyBorder="1" applyAlignment="1">
      <alignment horizontal="left"/>
    </xf>
  </cellXfs>
  <cellStyles count="4">
    <cellStyle name="Millares" xfId="2" builtinId="3"/>
    <cellStyle name="Millares 2" xfId="3"/>
    <cellStyle name="Millares_Hoja1" xfId="1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287482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9"/>
  <sheetViews>
    <sheetView showGridLines="0" tabSelected="1" topLeftCell="A23" zoomScale="110" zoomScaleNormal="110" workbookViewId="0">
      <selection activeCell="H31" sqref="H31:I37"/>
    </sheetView>
  </sheetViews>
  <sheetFormatPr baseColWidth="10" defaultColWidth="10.85546875" defaultRowHeight="11.25" customHeight="1"/>
  <cols>
    <col min="1" max="1" width="4.42578125" style="1" customWidth="1"/>
    <col min="2" max="2" width="25.140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6.285156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140"/>
    </row>
    <row r="9" spans="1:7" ht="12" customHeight="1">
      <c r="A9" s="5"/>
      <c r="B9" s="86" t="s">
        <v>0</v>
      </c>
      <c r="C9" s="87" t="s">
        <v>1</v>
      </c>
      <c r="D9" s="88"/>
      <c r="E9" s="149" t="s">
        <v>2</v>
      </c>
      <c r="F9" s="150"/>
      <c r="G9" s="142">
        <v>800</v>
      </c>
    </row>
    <row r="10" spans="1:7" ht="38.25" customHeight="1">
      <c r="A10" s="5"/>
      <c r="B10" s="89" t="s">
        <v>3</v>
      </c>
      <c r="C10" s="90" t="s">
        <v>4</v>
      </c>
      <c r="D10" s="88"/>
      <c r="E10" s="147" t="s">
        <v>5</v>
      </c>
      <c r="F10" s="148"/>
      <c r="G10" s="143" t="s">
        <v>101</v>
      </c>
    </row>
    <row r="11" spans="1:7" ht="18" customHeight="1">
      <c r="A11" s="5"/>
      <c r="B11" s="89" t="s">
        <v>6</v>
      </c>
      <c r="C11" s="87" t="s">
        <v>7</v>
      </c>
      <c r="D11" s="88"/>
      <c r="E11" s="147" t="s">
        <v>8</v>
      </c>
      <c r="F11" s="148"/>
      <c r="G11" s="144">
        <v>1500</v>
      </c>
    </row>
    <row r="12" spans="1:7" ht="11.25" customHeight="1">
      <c r="A12" s="5"/>
      <c r="B12" s="89" t="s">
        <v>9</v>
      </c>
      <c r="C12" s="87" t="s">
        <v>10</v>
      </c>
      <c r="D12" s="88"/>
      <c r="E12" s="91" t="s">
        <v>11</v>
      </c>
      <c r="F12" s="139"/>
      <c r="G12" s="144">
        <f>G9*G11</f>
        <v>1200000</v>
      </c>
    </row>
    <row r="13" spans="1:7" ht="11.25" customHeight="1">
      <c r="A13" s="5"/>
      <c r="B13" s="89" t="s">
        <v>12</v>
      </c>
      <c r="C13" s="92" t="s">
        <v>13</v>
      </c>
      <c r="D13" s="88"/>
      <c r="E13" s="147" t="s">
        <v>14</v>
      </c>
      <c r="F13" s="148"/>
      <c r="G13" s="110" t="s">
        <v>15</v>
      </c>
    </row>
    <row r="14" spans="1:7" ht="13.5" customHeight="1">
      <c r="A14" s="5"/>
      <c r="B14" s="89" t="s">
        <v>16</v>
      </c>
      <c r="C14" s="92" t="s">
        <v>13</v>
      </c>
      <c r="D14" s="88"/>
      <c r="E14" s="147" t="s">
        <v>17</v>
      </c>
      <c r="F14" s="148"/>
      <c r="G14" s="143" t="s">
        <v>102</v>
      </c>
    </row>
    <row r="15" spans="1:7" ht="25.5" customHeight="1">
      <c r="A15" s="5"/>
      <c r="B15" s="89" t="s">
        <v>18</v>
      </c>
      <c r="C15" s="93">
        <v>44197</v>
      </c>
      <c r="D15" s="88"/>
      <c r="E15" s="151" t="s">
        <v>19</v>
      </c>
      <c r="F15" s="152"/>
      <c r="G15" s="110" t="s">
        <v>20</v>
      </c>
    </row>
    <row r="16" spans="1:7" ht="12" customHeight="1">
      <c r="A16" s="2"/>
      <c r="B16" s="6"/>
      <c r="C16" s="7"/>
      <c r="D16" s="8"/>
      <c r="E16" s="9"/>
      <c r="F16" s="9"/>
      <c r="G16" s="141"/>
    </row>
    <row r="17" spans="1:8" ht="12" customHeight="1">
      <c r="A17" s="10"/>
      <c r="B17" s="153" t="s">
        <v>21</v>
      </c>
      <c r="C17" s="154"/>
      <c r="D17" s="154"/>
      <c r="E17" s="154"/>
      <c r="F17" s="154"/>
      <c r="G17" s="154"/>
    </row>
    <row r="18" spans="1:8" ht="12" customHeight="1">
      <c r="A18" s="2"/>
      <c r="B18" s="11"/>
      <c r="C18" s="12"/>
      <c r="D18" s="12"/>
      <c r="E18" s="12"/>
      <c r="F18" s="13"/>
      <c r="G18" s="13"/>
    </row>
    <row r="19" spans="1:8" ht="12" customHeight="1">
      <c r="A19" s="5"/>
      <c r="B19" s="14" t="s">
        <v>22</v>
      </c>
      <c r="C19" s="15"/>
      <c r="D19" s="16"/>
      <c r="E19" s="16"/>
      <c r="F19" s="16"/>
      <c r="G19" s="16"/>
    </row>
    <row r="20" spans="1:8" ht="24" customHeight="1">
      <c r="A20" s="10"/>
      <c r="B20" s="17" t="s">
        <v>23</v>
      </c>
      <c r="C20" s="17" t="s">
        <v>24</v>
      </c>
      <c r="D20" s="17" t="s">
        <v>25</v>
      </c>
      <c r="E20" s="17" t="s">
        <v>26</v>
      </c>
      <c r="F20" s="17" t="s">
        <v>27</v>
      </c>
      <c r="G20" s="17" t="s">
        <v>28</v>
      </c>
    </row>
    <row r="21" spans="1:8" ht="12.75" customHeight="1">
      <c r="A21" s="10"/>
      <c r="B21" s="80" t="s">
        <v>29</v>
      </c>
      <c r="C21" s="77" t="s">
        <v>30</v>
      </c>
      <c r="D21" s="78">
        <v>1</v>
      </c>
      <c r="E21" s="77" t="s">
        <v>31</v>
      </c>
      <c r="F21" s="79">
        <v>15000</v>
      </c>
      <c r="G21" s="81">
        <f t="shared" ref="G21" si="0">(D21*F21)</f>
        <v>15000</v>
      </c>
    </row>
    <row r="22" spans="1:8" ht="12.75" customHeight="1">
      <c r="A22" s="10"/>
      <c r="B22" s="82" t="s">
        <v>32</v>
      </c>
      <c r="C22" s="83"/>
      <c r="D22" s="83"/>
      <c r="E22" s="83"/>
      <c r="F22" s="84"/>
      <c r="G22" s="85">
        <f>SUM(G21:G21)</f>
        <v>15000</v>
      </c>
    </row>
    <row r="23" spans="1:8" ht="12" customHeight="1">
      <c r="A23" s="2"/>
      <c r="B23" s="11"/>
      <c r="C23" s="13"/>
      <c r="D23" s="13"/>
      <c r="E23" s="13"/>
      <c r="F23" s="18"/>
      <c r="G23" s="18"/>
    </row>
    <row r="24" spans="1:8" ht="12" customHeight="1">
      <c r="A24" s="5"/>
      <c r="B24" s="19" t="s">
        <v>33</v>
      </c>
      <c r="C24" s="20"/>
      <c r="D24" s="21"/>
      <c r="E24" s="21"/>
      <c r="F24" s="22"/>
      <c r="G24" s="22"/>
    </row>
    <row r="25" spans="1:8" ht="24" customHeight="1">
      <c r="A25" s="5"/>
      <c r="B25" s="23" t="s">
        <v>23</v>
      </c>
      <c r="C25" s="24" t="s">
        <v>24</v>
      </c>
      <c r="D25" s="24" t="s">
        <v>25</v>
      </c>
      <c r="E25" s="23" t="s">
        <v>26</v>
      </c>
      <c r="F25" s="24" t="s">
        <v>27</v>
      </c>
      <c r="G25" s="23" t="s">
        <v>28</v>
      </c>
    </row>
    <row r="26" spans="1:8" ht="12" customHeight="1">
      <c r="A26" s="5"/>
      <c r="B26" s="25"/>
      <c r="C26" s="26"/>
      <c r="D26" s="26"/>
      <c r="E26" s="26"/>
      <c r="F26" s="25"/>
      <c r="G26" s="25"/>
    </row>
    <row r="27" spans="1:8" ht="12" customHeight="1">
      <c r="A27" s="5"/>
      <c r="B27" s="27" t="s">
        <v>34</v>
      </c>
      <c r="C27" s="28"/>
      <c r="D27" s="28"/>
      <c r="E27" s="28"/>
      <c r="F27" s="29"/>
      <c r="G27" s="29"/>
    </row>
    <row r="28" spans="1:8" ht="12" customHeight="1">
      <c r="A28" s="2"/>
      <c r="B28" s="30"/>
      <c r="C28" s="31"/>
      <c r="D28" s="31"/>
      <c r="E28" s="31"/>
      <c r="F28" s="32"/>
      <c r="G28" s="32"/>
    </row>
    <row r="29" spans="1:8" ht="12" customHeight="1">
      <c r="A29" s="5"/>
      <c r="B29" s="19" t="s">
        <v>35</v>
      </c>
      <c r="C29" s="20"/>
      <c r="D29" s="21"/>
      <c r="E29" s="21"/>
      <c r="F29" s="22"/>
      <c r="G29" s="22"/>
    </row>
    <row r="30" spans="1:8" ht="24" customHeight="1">
      <c r="A30" s="5"/>
      <c r="B30" s="94" t="s">
        <v>23</v>
      </c>
      <c r="C30" s="94" t="s">
        <v>24</v>
      </c>
      <c r="D30" s="94" t="s">
        <v>25</v>
      </c>
      <c r="E30" s="94" t="s">
        <v>26</v>
      </c>
      <c r="F30" s="95" t="s">
        <v>27</v>
      </c>
      <c r="G30" s="94" t="s">
        <v>28</v>
      </c>
    </row>
    <row r="31" spans="1:8" ht="12.75" customHeight="1">
      <c r="A31" s="10"/>
      <c r="B31" s="96" t="s">
        <v>36</v>
      </c>
      <c r="C31" s="97" t="s">
        <v>37</v>
      </c>
      <c r="D31" s="156">
        <v>0.125</v>
      </c>
      <c r="E31" s="97" t="s">
        <v>100</v>
      </c>
      <c r="F31" s="97">
        <v>80000</v>
      </c>
      <c r="G31" s="98">
        <f t="shared" ref="G31:G37" si="1">(D31*F31)</f>
        <v>10000</v>
      </c>
      <c r="H31" s="155"/>
    </row>
    <row r="32" spans="1:8" ht="12.75" customHeight="1">
      <c r="A32" s="10"/>
      <c r="B32" s="96" t="s">
        <v>38</v>
      </c>
      <c r="C32" s="97" t="s">
        <v>37</v>
      </c>
      <c r="D32" s="156">
        <v>0.125</v>
      </c>
      <c r="E32" s="97" t="s">
        <v>39</v>
      </c>
      <c r="F32" s="97">
        <v>160000</v>
      </c>
      <c r="G32" s="98">
        <f t="shared" si="1"/>
        <v>20000</v>
      </c>
      <c r="H32" s="155"/>
    </row>
    <row r="33" spans="1:11" ht="12.75" customHeight="1">
      <c r="A33" s="10"/>
      <c r="B33" s="96" t="s">
        <v>40</v>
      </c>
      <c r="C33" s="97" t="s">
        <v>37</v>
      </c>
      <c r="D33" s="156">
        <v>0.25</v>
      </c>
      <c r="E33" s="97" t="s">
        <v>39</v>
      </c>
      <c r="F33" s="97">
        <v>160000</v>
      </c>
      <c r="G33" s="98">
        <f t="shared" si="1"/>
        <v>40000</v>
      </c>
      <c r="H33" s="155"/>
    </row>
    <row r="34" spans="1:11" ht="12.75" customHeight="1">
      <c r="A34" s="10"/>
      <c r="B34" s="96" t="s">
        <v>41</v>
      </c>
      <c r="C34" s="97" t="s">
        <v>37</v>
      </c>
      <c r="D34" s="156">
        <v>0.125</v>
      </c>
      <c r="E34" s="97" t="s">
        <v>39</v>
      </c>
      <c r="F34" s="97">
        <v>160000</v>
      </c>
      <c r="G34" s="98">
        <f t="shared" si="1"/>
        <v>20000</v>
      </c>
      <c r="H34" s="155"/>
    </row>
    <row r="35" spans="1:11" ht="12.75" customHeight="1">
      <c r="A35" s="10"/>
      <c r="B35" s="96" t="s">
        <v>42</v>
      </c>
      <c r="C35" s="97" t="s">
        <v>37</v>
      </c>
      <c r="D35" s="156">
        <v>0.125</v>
      </c>
      <c r="E35" s="97" t="s">
        <v>39</v>
      </c>
      <c r="F35" s="97">
        <v>120000</v>
      </c>
      <c r="G35" s="98">
        <f t="shared" si="1"/>
        <v>15000</v>
      </c>
      <c r="H35" s="155"/>
    </row>
    <row r="36" spans="1:11" ht="12.75" customHeight="1">
      <c r="A36" s="10"/>
      <c r="B36" s="80" t="s">
        <v>43</v>
      </c>
      <c r="C36" s="97" t="s">
        <v>37</v>
      </c>
      <c r="D36" s="156">
        <v>0.125</v>
      </c>
      <c r="E36" s="97" t="s">
        <v>39</v>
      </c>
      <c r="F36" s="97">
        <v>160000</v>
      </c>
      <c r="G36" s="98">
        <f t="shared" si="1"/>
        <v>20000</v>
      </c>
      <c r="H36" s="155"/>
    </row>
    <row r="37" spans="1:11" ht="25.5" customHeight="1">
      <c r="A37" s="10"/>
      <c r="B37" s="80" t="s">
        <v>44</v>
      </c>
      <c r="C37" s="97" t="s">
        <v>37</v>
      </c>
      <c r="D37" s="156">
        <v>0.25</v>
      </c>
      <c r="E37" s="97" t="s">
        <v>39</v>
      </c>
      <c r="F37" s="97">
        <v>120000</v>
      </c>
      <c r="G37" s="98">
        <f t="shared" si="1"/>
        <v>30000</v>
      </c>
      <c r="H37" s="155"/>
    </row>
    <row r="38" spans="1:11" ht="12.75" customHeight="1">
      <c r="A38" s="5"/>
      <c r="B38" s="99" t="s">
        <v>45</v>
      </c>
      <c r="C38" s="100"/>
      <c r="D38" s="100"/>
      <c r="E38" s="100"/>
      <c r="F38" s="100"/>
      <c r="G38" s="101">
        <f>SUM(G31:G37)</f>
        <v>155000</v>
      </c>
    </row>
    <row r="39" spans="1:11" ht="12" customHeight="1">
      <c r="A39" s="2"/>
      <c r="B39" s="102"/>
      <c r="C39" s="103"/>
      <c r="D39" s="103"/>
      <c r="E39" s="103"/>
      <c r="F39" s="104"/>
      <c r="G39" s="104"/>
    </row>
    <row r="40" spans="1:11" ht="12" customHeight="1">
      <c r="A40" s="5"/>
      <c r="B40" s="105" t="s">
        <v>46</v>
      </c>
      <c r="C40" s="106"/>
      <c r="D40" s="107"/>
      <c r="E40" s="107"/>
      <c r="F40" s="107"/>
      <c r="G40" s="107"/>
    </row>
    <row r="41" spans="1:11" ht="24" customHeight="1">
      <c r="A41" s="5"/>
      <c r="B41" s="108" t="s">
        <v>47</v>
      </c>
      <c r="C41" s="108" t="s">
        <v>48</v>
      </c>
      <c r="D41" s="108" t="s">
        <v>49</v>
      </c>
      <c r="E41" s="108" t="s">
        <v>26</v>
      </c>
      <c r="F41" s="108" t="s">
        <v>27</v>
      </c>
      <c r="G41" s="108" t="s">
        <v>28</v>
      </c>
      <c r="K41" s="76"/>
    </row>
    <row r="42" spans="1:11" ht="18" customHeight="1">
      <c r="A42" s="44"/>
      <c r="B42" s="109" t="s">
        <v>50</v>
      </c>
      <c r="C42" s="110"/>
      <c r="D42" s="110"/>
      <c r="E42" s="110"/>
      <c r="F42" s="111"/>
      <c r="G42" s="112"/>
      <c r="K42" s="76"/>
    </row>
    <row r="43" spans="1:11" ht="12.75" customHeight="1">
      <c r="A43" s="44"/>
      <c r="B43" s="113" t="s">
        <v>51</v>
      </c>
      <c r="C43" s="110" t="s">
        <v>52</v>
      </c>
      <c r="D43" s="110">
        <v>80</v>
      </c>
      <c r="E43" s="110" t="s">
        <v>53</v>
      </c>
      <c r="F43" s="111">
        <v>300</v>
      </c>
      <c r="G43" s="112">
        <f>(D43*F43)</f>
        <v>24000</v>
      </c>
    </row>
    <row r="44" spans="1:11" ht="12.75" customHeight="1">
      <c r="A44" s="44"/>
      <c r="B44" s="113" t="s">
        <v>54</v>
      </c>
      <c r="C44" s="110" t="s">
        <v>52</v>
      </c>
      <c r="D44" s="110">
        <v>25</v>
      </c>
      <c r="E44" s="110" t="s">
        <v>55</v>
      </c>
      <c r="F44" s="111">
        <v>3500</v>
      </c>
      <c r="G44" s="112">
        <f t="shared" ref="G44:G51" si="2">(D44*F44)</f>
        <v>87500</v>
      </c>
    </row>
    <row r="45" spans="1:11" ht="12.75" customHeight="1">
      <c r="A45" s="44"/>
      <c r="B45" s="109" t="s">
        <v>56</v>
      </c>
      <c r="C45" s="110"/>
      <c r="D45" s="110"/>
      <c r="E45" s="110"/>
      <c r="F45" s="111"/>
      <c r="G45" s="112"/>
    </row>
    <row r="46" spans="1:11" ht="12.75" customHeight="1">
      <c r="A46" s="44"/>
      <c r="B46" s="110" t="s">
        <v>57</v>
      </c>
      <c r="C46" s="110" t="s">
        <v>58</v>
      </c>
      <c r="D46" s="110">
        <v>300</v>
      </c>
      <c r="E46" s="110" t="s">
        <v>53</v>
      </c>
      <c r="F46" s="111">
        <v>452</v>
      </c>
      <c r="G46" s="112">
        <f t="shared" si="2"/>
        <v>135600</v>
      </c>
    </row>
    <row r="47" spans="1:11" ht="12.75" customHeight="1">
      <c r="A47" s="44"/>
      <c r="B47" s="110" t="s">
        <v>59</v>
      </c>
      <c r="C47" s="110" t="s">
        <v>58</v>
      </c>
      <c r="D47" s="110">
        <v>100</v>
      </c>
      <c r="E47" s="110" t="s">
        <v>53</v>
      </c>
      <c r="F47" s="111">
        <v>440</v>
      </c>
      <c r="G47" s="112">
        <f t="shared" si="2"/>
        <v>44000</v>
      </c>
    </row>
    <row r="48" spans="1:11" ht="12.75" customHeight="1">
      <c r="A48" s="44"/>
      <c r="B48" s="110" t="s">
        <v>60</v>
      </c>
      <c r="C48" s="110" t="s">
        <v>52</v>
      </c>
      <c r="D48" s="110">
        <v>300</v>
      </c>
      <c r="E48" s="110" t="s">
        <v>61</v>
      </c>
      <c r="F48" s="111">
        <v>351</v>
      </c>
      <c r="G48" s="112">
        <f t="shared" si="2"/>
        <v>105300</v>
      </c>
    </row>
    <row r="49" spans="1:7" ht="12.75" customHeight="1">
      <c r="A49" s="44"/>
      <c r="B49" s="109" t="s">
        <v>62</v>
      </c>
      <c r="C49" s="110"/>
      <c r="D49" s="110"/>
      <c r="E49" s="110"/>
      <c r="F49" s="111">
        <v>0</v>
      </c>
      <c r="G49" s="112"/>
    </row>
    <row r="50" spans="1:7" ht="12.75" customHeight="1">
      <c r="A50" s="44"/>
      <c r="B50" s="110" t="s">
        <v>63</v>
      </c>
      <c r="C50" s="110" t="s">
        <v>64</v>
      </c>
      <c r="D50" s="110">
        <v>3</v>
      </c>
      <c r="E50" s="110" t="s">
        <v>65</v>
      </c>
      <c r="F50" s="111">
        <v>5000</v>
      </c>
      <c r="G50" s="112">
        <f t="shared" si="2"/>
        <v>15000</v>
      </c>
    </row>
    <row r="51" spans="1:7" ht="12.75" customHeight="1">
      <c r="A51" s="44"/>
      <c r="B51" s="110" t="s">
        <v>66</v>
      </c>
      <c r="C51" s="110" t="s">
        <v>64</v>
      </c>
      <c r="D51" s="110">
        <v>0.3</v>
      </c>
      <c r="E51" s="110" t="s">
        <v>67</v>
      </c>
      <c r="F51" s="114">
        <v>20000</v>
      </c>
      <c r="G51" s="112">
        <f t="shared" si="2"/>
        <v>6000</v>
      </c>
    </row>
    <row r="52" spans="1:7" ht="13.5" customHeight="1">
      <c r="A52" s="5"/>
      <c r="B52" s="99" t="s">
        <v>68</v>
      </c>
      <c r="C52" s="100"/>
      <c r="D52" s="100"/>
      <c r="E52" s="100"/>
      <c r="F52" s="100"/>
      <c r="G52" s="101">
        <f>SUM(G42:G51)</f>
        <v>417400</v>
      </c>
    </row>
    <row r="53" spans="1:7" ht="12" customHeight="1">
      <c r="A53" s="2"/>
      <c r="B53" s="102"/>
      <c r="C53" s="103"/>
      <c r="D53" s="103"/>
      <c r="E53" s="103"/>
      <c r="F53" s="104"/>
      <c r="G53" s="104"/>
    </row>
    <row r="54" spans="1:7" ht="12" customHeight="1">
      <c r="A54" s="5"/>
      <c r="B54" s="105" t="s">
        <v>69</v>
      </c>
      <c r="C54" s="106"/>
      <c r="D54" s="107"/>
      <c r="E54" s="107"/>
      <c r="F54" s="107"/>
      <c r="G54" s="107"/>
    </row>
    <row r="55" spans="1:7" ht="24" customHeight="1">
      <c r="A55" s="5"/>
      <c r="B55" s="94" t="s">
        <v>70</v>
      </c>
      <c r="C55" s="95" t="s">
        <v>48</v>
      </c>
      <c r="D55" s="95" t="s">
        <v>49</v>
      </c>
      <c r="E55" s="94" t="s">
        <v>26</v>
      </c>
      <c r="F55" s="95" t="s">
        <v>27</v>
      </c>
      <c r="G55" s="94" t="s">
        <v>28</v>
      </c>
    </row>
    <row r="56" spans="1:7" ht="12.75" customHeight="1">
      <c r="A56" s="10"/>
      <c r="B56" s="115" t="s">
        <v>71</v>
      </c>
      <c r="C56" s="116"/>
      <c r="D56" s="116">
        <v>900</v>
      </c>
      <c r="E56" s="117" t="s">
        <v>72</v>
      </c>
      <c r="F56" s="118">
        <v>60</v>
      </c>
      <c r="G56" s="119">
        <f t="shared" ref="G56" si="3">(D56*F56)</f>
        <v>54000</v>
      </c>
    </row>
    <row r="57" spans="1:7" ht="12.75" customHeight="1">
      <c r="A57" s="10"/>
      <c r="B57" s="120"/>
      <c r="C57" s="120"/>
      <c r="D57" s="120"/>
      <c r="E57" s="120"/>
      <c r="F57" s="121"/>
      <c r="G57" s="119"/>
    </row>
    <row r="58" spans="1:7" ht="13.5" customHeight="1">
      <c r="A58" s="5"/>
      <c r="B58" s="122" t="s">
        <v>73</v>
      </c>
      <c r="C58" s="123"/>
      <c r="D58" s="123"/>
      <c r="E58" s="123"/>
      <c r="F58" s="123"/>
      <c r="G58" s="124">
        <f>SUM(G56:G57)</f>
        <v>54000</v>
      </c>
    </row>
    <row r="59" spans="1:7" ht="12" customHeight="1">
      <c r="A59" s="2"/>
      <c r="B59" s="125"/>
      <c r="C59" s="125"/>
      <c r="D59" s="125"/>
      <c r="E59" s="125"/>
      <c r="F59" s="126"/>
      <c r="G59" s="126"/>
    </row>
    <row r="60" spans="1:7" ht="12" customHeight="1">
      <c r="A60" s="44"/>
      <c r="B60" s="127" t="s">
        <v>74</v>
      </c>
      <c r="C60" s="128"/>
      <c r="D60" s="128"/>
      <c r="E60" s="128"/>
      <c r="F60" s="128"/>
      <c r="G60" s="129">
        <f>G22+G38+G52+G58</f>
        <v>641400</v>
      </c>
    </row>
    <row r="61" spans="1:7" ht="12" customHeight="1">
      <c r="A61" s="44"/>
      <c r="B61" s="130" t="s">
        <v>75</v>
      </c>
      <c r="C61" s="131"/>
      <c r="D61" s="131"/>
      <c r="E61" s="131"/>
      <c r="F61" s="131"/>
      <c r="G61" s="132">
        <f>G60*0.05</f>
        <v>32070</v>
      </c>
    </row>
    <row r="62" spans="1:7" ht="12" customHeight="1">
      <c r="A62" s="44"/>
      <c r="B62" s="133" t="s">
        <v>76</v>
      </c>
      <c r="C62" s="134"/>
      <c r="D62" s="134"/>
      <c r="E62" s="134"/>
      <c r="F62" s="134"/>
      <c r="G62" s="135">
        <f>G61+G60</f>
        <v>673470</v>
      </c>
    </row>
    <row r="63" spans="1:7" ht="12" customHeight="1">
      <c r="A63" s="44"/>
      <c r="B63" s="130" t="s">
        <v>77</v>
      </c>
      <c r="C63" s="131"/>
      <c r="D63" s="131"/>
      <c r="E63" s="131"/>
      <c r="F63" s="131"/>
      <c r="G63" s="132">
        <f>G12</f>
        <v>1200000</v>
      </c>
    </row>
    <row r="64" spans="1:7" ht="12" customHeight="1">
      <c r="A64" s="44"/>
      <c r="B64" s="136" t="s">
        <v>78</v>
      </c>
      <c r="C64" s="137"/>
      <c r="D64" s="137"/>
      <c r="E64" s="137"/>
      <c r="F64" s="137"/>
      <c r="G64" s="138">
        <f>G63-G62</f>
        <v>526530</v>
      </c>
    </row>
    <row r="65" spans="1:7" ht="12" customHeight="1">
      <c r="A65" s="44"/>
      <c r="B65" s="45" t="s">
        <v>79</v>
      </c>
      <c r="C65" s="46"/>
      <c r="D65" s="46"/>
      <c r="E65" s="46"/>
      <c r="F65" s="46"/>
      <c r="G65" s="41"/>
    </row>
    <row r="66" spans="1:7" ht="12.75" customHeight="1" thickBot="1">
      <c r="A66" s="44"/>
      <c r="B66" s="47"/>
      <c r="C66" s="46"/>
      <c r="D66" s="46"/>
      <c r="E66" s="46"/>
      <c r="F66" s="46"/>
      <c r="G66" s="41"/>
    </row>
    <row r="67" spans="1:7" ht="12" customHeight="1">
      <c r="A67" s="44"/>
      <c r="B67" s="59" t="s">
        <v>80</v>
      </c>
      <c r="C67" s="60"/>
      <c r="D67" s="60"/>
      <c r="E67" s="60"/>
      <c r="F67" s="61"/>
      <c r="G67" s="41"/>
    </row>
    <row r="68" spans="1:7" ht="12" customHeight="1">
      <c r="A68" s="44"/>
      <c r="B68" s="62" t="s">
        <v>81</v>
      </c>
      <c r="C68" s="43"/>
      <c r="D68" s="43"/>
      <c r="E68" s="43"/>
      <c r="F68" s="63"/>
      <c r="G68" s="41"/>
    </row>
    <row r="69" spans="1:7" ht="12" customHeight="1">
      <c r="A69" s="44"/>
      <c r="B69" s="62" t="s">
        <v>82</v>
      </c>
      <c r="C69" s="43"/>
      <c r="D69" s="43"/>
      <c r="E69" s="43"/>
      <c r="F69" s="63"/>
      <c r="G69" s="41"/>
    </row>
    <row r="70" spans="1:7" ht="12" customHeight="1">
      <c r="A70" s="44"/>
      <c r="B70" s="62" t="s">
        <v>83</v>
      </c>
      <c r="C70" s="43"/>
      <c r="D70" s="43"/>
      <c r="E70" s="43"/>
      <c r="F70" s="63"/>
      <c r="G70" s="41"/>
    </row>
    <row r="71" spans="1:7" ht="12" customHeight="1">
      <c r="A71" s="44"/>
      <c r="B71" s="62" t="s">
        <v>84</v>
      </c>
      <c r="C71" s="43"/>
      <c r="D71" s="43"/>
      <c r="E71" s="43"/>
      <c r="F71" s="63"/>
      <c r="G71" s="41"/>
    </row>
    <row r="72" spans="1:7" ht="12" customHeight="1">
      <c r="A72" s="44"/>
      <c r="B72" s="62" t="s">
        <v>85</v>
      </c>
      <c r="C72" s="43"/>
      <c r="D72" s="43"/>
      <c r="E72" s="43"/>
      <c r="F72" s="63"/>
      <c r="G72" s="41"/>
    </row>
    <row r="73" spans="1:7" ht="12.75" customHeight="1" thickBot="1">
      <c r="A73" s="44"/>
      <c r="B73" s="64" t="s">
        <v>86</v>
      </c>
      <c r="C73" s="65"/>
      <c r="D73" s="65"/>
      <c r="E73" s="65"/>
      <c r="F73" s="66"/>
      <c r="G73" s="41"/>
    </row>
    <row r="74" spans="1:7" ht="12.75" customHeight="1">
      <c r="A74" s="44"/>
      <c r="B74" s="57"/>
      <c r="C74" s="43"/>
      <c r="D74" s="43"/>
      <c r="E74" s="43"/>
      <c r="F74" s="43"/>
      <c r="G74" s="41"/>
    </row>
    <row r="75" spans="1:7" ht="15" customHeight="1" thickBot="1">
      <c r="A75" s="44"/>
      <c r="B75" s="145" t="s">
        <v>87</v>
      </c>
      <c r="C75" s="146"/>
      <c r="D75" s="56"/>
      <c r="E75" s="34"/>
      <c r="F75" s="34"/>
      <c r="G75" s="41"/>
    </row>
    <row r="76" spans="1:7" ht="12" customHeight="1">
      <c r="A76" s="44"/>
      <c r="B76" s="49" t="s">
        <v>70</v>
      </c>
      <c r="C76" s="35" t="s">
        <v>88</v>
      </c>
      <c r="D76" s="50" t="s">
        <v>89</v>
      </c>
      <c r="E76" s="34"/>
      <c r="F76" s="34"/>
      <c r="G76" s="41"/>
    </row>
    <row r="77" spans="1:7" ht="12" customHeight="1">
      <c r="A77" s="44"/>
      <c r="B77" s="51" t="s">
        <v>90</v>
      </c>
      <c r="C77" s="36">
        <f>+G22</f>
        <v>15000</v>
      </c>
      <c r="D77" s="52">
        <f>(C77/C83)</f>
        <v>2.2272707024811794E-2</v>
      </c>
      <c r="E77" s="34"/>
      <c r="F77" s="34"/>
      <c r="G77" s="41"/>
    </row>
    <row r="78" spans="1:7" ht="12" customHeight="1">
      <c r="A78" s="44"/>
      <c r="B78" s="51" t="s">
        <v>91</v>
      </c>
      <c r="C78" s="37">
        <f>+G27</f>
        <v>0</v>
      </c>
      <c r="D78" s="52">
        <v>0</v>
      </c>
      <c r="E78" s="34"/>
      <c r="F78" s="34"/>
      <c r="G78" s="41"/>
    </row>
    <row r="79" spans="1:7" ht="12" customHeight="1">
      <c r="A79" s="44"/>
      <c r="B79" s="51" t="s">
        <v>92</v>
      </c>
      <c r="C79" s="36">
        <f>+G38</f>
        <v>155000</v>
      </c>
      <c r="D79" s="52">
        <f>(C79/C83)</f>
        <v>0.23015130592305522</v>
      </c>
      <c r="E79" s="34"/>
      <c r="F79" s="34"/>
      <c r="G79" s="41"/>
    </row>
    <row r="80" spans="1:7" ht="12" customHeight="1">
      <c r="A80" s="44"/>
      <c r="B80" s="51" t="s">
        <v>47</v>
      </c>
      <c r="C80" s="36">
        <f>+G52</f>
        <v>417400</v>
      </c>
      <c r="D80" s="52">
        <f>(C80/C83)</f>
        <v>0.61977519414376292</v>
      </c>
      <c r="E80" s="34"/>
      <c r="F80" s="34"/>
      <c r="G80" s="41"/>
    </row>
    <row r="81" spans="1:7" ht="12" customHeight="1">
      <c r="A81" s="44"/>
      <c r="B81" s="51" t="s">
        <v>93</v>
      </c>
      <c r="C81" s="38">
        <f>+G58</f>
        <v>54000</v>
      </c>
      <c r="D81" s="52">
        <f>(C81/C83)</f>
        <v>8.0181745289322467E-2</v>
      </c>
      <c r="E81" s="40"/>
      <c r="F81" s="40"/>
      <c r="G81" s="41"/>
    </row>
    <row r="82" spans="1:7" ht="12" customHeight="1">
      <c r="A82" s="44"/>
      <c r="B82" s="51" t="s">
        <v>94</v>
      </c>
      <c r="C82" s="38">
        <f>+G61</f>
        <v>32070</v>
      </c>
      <c r="D82" s="52">
        <f>(C82/C83)</f>
        <v>4.7619047619047616E-2</v>
      </c>
      <c r="E82" s="40"/>
      <c r="F82" s="40"/>
      <c r="G82" s="41"/>
    </row>
    <row r="83" spans="1:7" ht="12.75" customHeight="1" thickBot="1">
      <c r="A83" s="44"/>
      <c r="B83" s="53" t="s">
        <v>95</v>
      </c>
      <c r="C83" s="54">
        <f>SUM(C77:C82)</f>
        <v>673470</v>
      </c>
      <c r="D83" s="55">
        <f>SUM(D77:D82)</f>
        <v>1</v>
      </c>
      <c r="E83" s="40"/>
      <c r="F83" s="40"/>
      <c r="G83" s="41"/>
    </row>
    <row r="84" spans="1:7" ht="12" customHeight="1">
      <c r="A84" s="44"/>
      <c r="B84" s="47"/>
      <c r="C84" s="46"/>
      <c r="D84" s="46"/>
      <c r="E84" s="46"/>
      <c r="F84" s="46"/>
      <c r="G84" s="41"/>
    </row>
    <row r="85" spans="1:7" ht="12.75" customHeight="1">
      <c r="A85" s="44"/>
      <c r="B85" s="48"/>
      <c r="C85" s="46"/>
      <c r="D85" s="46"/>
      <c r="E85" s="46"/>
      <c r="F85" s="46"/>
      <c r="G85" s="41"/>
    </row>
    <row r="86" spans="1:7" ht="12" customHeight="1" thickBot="1">
      <c r="A86" s="33"/>
      <c r="B86" s="68"/>
      <c r="C86" s="69" t="s">
        <v>96</v>
      </c>
      <c r="D86" s="70"/>
      <c r="E86" s="71"/>
      <c r="F86" s="39"/>
      <c r="G86" s="41"/>
    </row>
    <row r="87" spans="1:7" ht="12" customHeight="1">
      <c r="A87" s="44"/>
      <c r="B87" s="72" t="s">
        <v>97</v>
      </c>
      <c r="C87" s="73">
        <v>800</v>
      </c>
      <c r="D87" s="73">
        <v>1000</v>
      </c>
      <c r="E87" s="74">
        <v>1200</v>
      </c>
      <c r="F87" s="67"/>
      <c r="G87" s="42"/>
    </row>
    <row r="88" spans="1:7" ht="12.75" customHeight="1" thickBot="1">
      <c r="A88" s="44"/>
      <c r="B88" s="53" t="s">
        <v>98</v>
      </c>
      <c r="C88" s="54">
        <f>(G62/C87)</f>
        <v>841.83749999999998</v>
      </c>
      <c r="D88" s="54">
        <f>(G62/D87)</f>
        <v>673.47</v>
      </c>
      <c r="E88" s="75">
        <f>(G62/E87)</f>
        <v>561.22500000000002</v>
      </c>
      <c r="F88" s="67"/>
      <c r="G88" s="42"/>
    </row>
    <row r="89" spans="1:7" ht="15.6" customHeight="1">
      <c r="A89" s="44"/>
      <c r="B89" s="58" t="s">
        <v>99</v>
      </c>
      <c r="C89" s="43"/>
      <c r="D89" s="43"/>
      <c r="E89" s="43"/>
      <c r="F89" s="43"/>
      <c r="G89" s="43"/>
    </row>
  </sheetData>
  <mergeCells count="8">
    <mergeCell ref="B75:C7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ballica avena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2021-03-31T03:17:40Z</dcterms:modified>
  <cp:category/>
  <cp:contentStatus/>
</cp:coreProperties>
</file>