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ICHAS TECNICAS ARAUCANIA 2022-21\Agencia de Area de Traiguen ok\"/>
    </mc:Choice>
  </mc:AlternateContent>
  <bookViews>
    <workbookView xWindow="0" yWindow="0" windowWidth="20490" windowHeight="7155"/>
  </bookViews>
  <sheets>
    <sheet name="pradera bianual" sheetId="5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5" l="1"/>
  <c r="G21" i="5"/>
  <c r="G22" i="5"/>
  <c r="G23" i="5"/>
  <c r="G24" i="5"/>
  <c r="G25" i="5"/>
  <c r="G26" i="5"/>
  <c r="G27" i="5"/>
  <c r="G38" i="5"/>
  <c r="G39" i="5"/>
  <c r="G40" i="5"/>
  <c r="G41" i="5"/>
  <c r="G42" i="5"/>
  <c r="G43" i="5"/>
  <c r="G44" i="5"/>
  <c r="G51" i="5"/>
  <c r="G52" i="5"/>
  <c r="G54" i="5"/>
  <c r="G55" i="5"/>
  <c r="G56" i="5"/>
  <c r="G57" i="5"/>
  <c r="G59" i="5"/>
  <c r="G60" i="5"/>
  <c r="C90" i="5"/>
  <c r="D84" i="5"/>
  <c r="D86" i="5"/>
  <c r="D87" i="5"/>
  <c r="D88" i="5"/>
  <c r="D89" i="5"/>
  <c r="D90" i="5"/>
  <c r="G12" i="5"/>
  <c r="G70" i="5"/>
  <c r="G46" i="5"/>
  <c r="G29" i="5"/>
  <c r="G67" i="5"/>
  <c r="G68" i="5"/>
  <c r="G69" i="5"/>
  <c r="E95" i="5"/>
  <c r="D95" i="5"/>
  <c r="C95" i="5"/>
  <c r="G71" i="5"/>
</calcChain>
</file>

<file path=xl/sharedStrings.xml><?xml version="1.0" encoding="utf-8"?>
<sst xmlns="http://schemas.openxmlformats.org/spreadsheetml/2006/main" count="165" uniqueCount="106">
  <si>
    <t>RUBRO O CULTIVO</t>
  </si>
  <si>
    <t>PRADERA BIANUAL</t>
  </si>
  <si>
    <t>RENDIMIENTO (fardos/Há.)</t>
  </si>
  <si>
    <t>VARIEDAD</t>
  </si>
  <si>
    <t>BALLICA-TREBOL</t>
  </si>
  <si>
    <t>FECHA ESTIMADA  PRECIO VENTA</t>
  </si>
  <si>
    <t>noviembre</t>
  </si>
  <si>
    <t>NIVEL TECNOLÓGICO</t>
  </si>
  <si>
    <t>MEDIO</t>
  </si>
  <si>
    <t>PRECIO ESPERADO ($/kg carne)</t>
  </si>
  <si>
    <t>REGIÓN</t>
  </si>
  <si>
    <t>Araucania</t>
  </si>
  <si>
    <t>INGRESO ESPERADO, con IVA ($)</t>
  </si>
  <si>
    <t>AGENCIA DE ÁREA</t>
  </si>
  <si>
    <t>Traiguén</t>
  </si>
  <si>
    <t>DESTINO PRODUCCION</t>
  </si>
  <si>
    <t>Fardos</t>
  </si>
  <si>
    <t>COMUNA/LOCALIDAD</t>
  </si>
  <si>
    <t>Todas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</si>
  <si>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</si>
  <si>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</si>
  <si>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</si>
  <si>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</si>
  <si>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</si>
  <si>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</si>
  <si>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</si>
  <si>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</si>
  <si>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</si>
  <si>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</si>
  <si>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</si>
  <si>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</si>
  <si>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Aradura</t>
  </si>
  <si>
    <t>JH</t>
  </si>
  <si>
    <t>Marzo-Abril</t>
  </si>
  <si>
    <t>Rastraje</t>
  </si>
  <si>
    <t>Abril-Mayo</t>
  </si>
  <si>
    <t>Vibrocultivador</t>
  </si>
  <si>
    <t>Rodillo</t>
  </si>
  <si>
    <t>Abril-Junio</t>
  </si>
  <si>
    <t>Siembra mecanizada</t>
  </si>
  <si>
    <t>Agosto-Septiembre</t>
  </si>
  <si>
    <t>Aplicación Fertilizantes</t>
  </si>
  <si>
    <t>Aplicación Herbicidas</t>
  </si>
  <si>
    <t>Enero</t>
  </si>
  <si>
    <t>Subtotal Jornadas Hombre</t>
  </si>
  <si>
    <t>JORNADAS ANIMAL</t>
  </si>
  <si>
    <t>Subtotal Jornadas Animal</t>
  </si>
  <si>
    <t>MAQUINARIA</t>
  </si>
  <si>
    <t>JM</t>
  </si>
  <si>
    <t>Otoño</t>
  </si>
  <si>
    <t>Otoño-primavera</t>
  </si>
  <si>
    <t>Mayo</t>
  </si>
  <si>
    <t>Enfardadora</t>
  </si>
  <si>
    <t>Noviembre</t>
  </si>
  <si>
    <t>Subtotal Costo Maquinaria</t>
  </si>
  <si>
    <t>INSUMOS</t>
  </si>
  <si>
    <t>Insumos</t>
  </si>
  <si>
    <t>Unidad (Kg/l/u)</t>
  </si>
  <si>
    <t>Cantidad (Kg/l/u)</t>
  </si>
  <si>
    <t>SEMILLA</t>
  </si>
  <si>
    <t>Ballica bianual (Tonyl)</t>
  </si>
  <si>
    <t>kg</t>
  </si>
  <si>
    <t>Agosto</t>
  </si>
  <si>
    <t>Trebol rosado</t>
  </si>
  <si>
    <t>FERTILIZANTES</t>
  </si>
  <si>
    <t>CAN 27</t>
  </si>
  <si>
    <t>Kg</t>
  </si>
  <si>
    <t>Septiembre</t>
  </si>
  <si>
    <t>Superfosfato Triple</t>
  </si>
  <si>
    <t>Muriato de Potasio</t>
  </si>
  <si>
    <t>Carbonato de Calcio</t>
  </si>
  <si>
    <t>HERBICIDAS</t>
  </si>
  <si>
    <t>Preside  80 wg</t>
  </si>
  <si>
    <t>gr</t>
  </si>
  <si>
    <t>Octubre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</si>
  <si>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</si>
  <si>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</si>
  <si>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</si>
  <si>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</si>
  <si>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</si>
  <si>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</si>
  <si>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</si>
  <si>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</si>
  <si>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</si>
  <si>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</si>
  <si>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</si>
  <si>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</si>
  <si>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</si>
  <si>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</si>
  <si>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</si>
  <si>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</si>
  <si>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</si>
  <si>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</si>
  <si>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</si>
  <si>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</si>
  <si>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</si>
  <si>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</si>
  <si>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</si>
  <si>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</si>
  <si>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</si>
  <si>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</si>
  <si>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</si>
  <si>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(fardos /ha)</t>
  </si>
  <si>
    <t>(*): Este valor representa el valor mìnimo de venta del producto</t>
  </si>
  <si>
    <t>Guarda de fardos</t>
  </si>
  <si>
    <t>Costo unitario ($/fardo)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</si>
</sst>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;[Red]#,##0"/>
    <numFmt numFmtId="167" formatCode="_-* #,##0_-;\-* #,##0_-;_-* &quot;-&quot;??_-;_-@_-"/>
    <numFmt numFmtId="168" formatCode="#,##0_ ;\-#,##0\ 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8"/>
      <color indexed="9"/>
      <name val="Calibri"/>
      <family val="2"/>
    </font>
    <font>
      <b/>
      <i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0" fontId="11" fillId="0" borderId="2"/>
    <xf numFmtId="0" fontId="12" fillId="0" borderId="2" applyNumberFormat="0" applyFill="0" applyBorder="0" applyProtection="0"/>
    <xf numFmtId="43" fontId="12" fillId="0" borderId="2" applyFont="0" applyFill="0" applyBorder="0" applyAlignment="0" applyProtection="0"/>
    <xf numFmtId="0" fontId="13" fillId="0" borderId="2" applyNumberFormat="0" applyFill="0" applyBorder="0" applyProtection="0"/>
  </cellStyleXfs>
  <cellXfs count="139">
    <xf numFmtId="0" fontId="0" fillId="0" borderId="0" xfId="0" applyFont="1" applyAlignment="1"/>
    <xf numFmtId="0" fontId="0" fillId="0" borderId="0" xfId="0" applyNumberFormat="1" applyFont="1" applyAlignment="1"/>
    <xf numFmtId="0" fontId="7" fillId="6" borderId="2" xfId="0" applyFont="1" applyFill="1" applyBorder="1" applyAlignment="1"/>
    <xf numFmtId="49" fontId="5" fillId="7" borderId="3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164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/>
    <xf numFmtId="49" fontId="0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49" fontId="5" fillId="7" borderId="4" xfId="0" applyNumberFormat="1" applyFont="1" applyFill="1" applyBorder="1" applyAlignment="1">
      <alignment vertical="center"/>
    </xf>
    <xf numFmtId="49" fontId="7" fillId="7" borderId="5" xfId="0" applyNumberFormat="1" applyFont="1" applyFill="1" applyBorder="1" applyAlignment="1"/>
    <xf numFmtId="0" fontId="7" fillId="8" borderId="8" xfId="0" applyFont="1" applyFill="1" applyBorder="1" applyAlignment="1"/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 applyAlignment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2" borderId="23" xfId="0" applyFont="1" applyFill="1" applyBorder="1" applyAlignment="1"/>
    <xf numFmtId="0" fontId="0" fillId="2" borderId="24" xfId="0" applyFont="1" applyFill="1" applyBorder="1" applyAlignment="1"/>
    <xf numFmtId="0" fontId="0" fillId="2" borderId="27" xfId="0" applyFont="1" applyFill="1" applyBorder="1" applyAlignment="1"/>
    <xf numFmtId="0" fontId="0" fillId="2" borderId="30" xfId="0" applyFont="1" applyFill="1" applyBorder="1" applyAlignment="1"/>
    <xf numFmtId="49" fontId="5" fillId="2" borderId="47" xfId="0" applyNumberFormat="1" applyFont="1" applyFill="1" applyBorder="1" applyAlignment="1">
      <alignment vertical="center"/>
    </xf>
    <xf numFmtId="3" fontId="5" fillId="2" borderId="32" xfId="0" applyNumberFormat="1" applyFont="1" applyFill="1" applyBorder="1" applyAlignment="1">
      <alignment vertical="center"/>
    </xf>
    <xf numFmtId="9" fontId="7" fillId="2" borderId="48" xfId="0" applyNumberFormat="1" applyFont="1" applyFill="1" applyBorder="1" applyAlignment="1"/>
    <xf numFmtId="0" fontId="5" fillId="2" borderId="32" xfId="0" applyNumberFormat="1" applyFont="1" applyFill="1" applyBorder="1" applyAlignment="1">
      <alignment vertical="center"/>
    </xf>
    <xf numFmtId="165" fontId="5" fillId="2" borderId="32" xfId="0" applyNumberFormat="1" applyFont="1" applyFill="1" applyBorder="1" applyAlignment="1">
      <alignment vertical="center"/>
    </xf>
    <xf numFmtId="49" fontId="5" fillId="7" borderId="49" xfId="0" applyNumberFormat="1" applyFont="1" applyFill="1" applyBorder="1" applyAlignment="1">
      <alignment vertical="center"/>
    </xf>
    <xf numFmtId="165" fontId="5" fillId="7" borderId="50" xfId="0" applyNumberFormat="1" applyFont="1" applyFill="1" applyBorder="1" applyAlignment="1">
      <alignment vertical="center"/>
    </xf>
    <xf numFmtId="9" fontId="5" fillId="7" borderId="51" xfId="0" applyNumberFormat="1" applyFont="1" applyFill="1" applyBorder="1" applyAlignment="1">
      <alignment vertical="center"/>
    </xf>
    <xf numFmtId="165" fontId="5" fillId="7" borderId="51" xfId="0" applyNumberFormat="1" applyFont="1" applyFill="1" applyBorder="1" applyAlignment="1">
      <alignment vertical="center"/>
    </xf>
    <xf numFmtId="0" fontId="0" fillId="2" borderId="52" xfId="0" applyFont="1" applyFill="1" applyBorder="1" applyAlignment="1"/>
    <xf numFmtId="0" fontId="0" fillId="2" borderId="55" xfId="0" applyFont="1" applyFill="1" applyBorder="1" applyAlignment="1"/>
    <xf numFmtId="49" fontId="10" fillId="8" borderId="6" xfId="0" applyNumberFormat="1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0" fontId="1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168" fontId="4" fillId="0" borderId="31" xfId="3" applyNumberFormat="1" applyFont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15" fillId="0" borderId="31" xfId="0" applyFont="1" applyFill="1" applyBorder="1" applyAlignment="1">
      <alignment horizontal="left" vertical="center"/>
    </xf>
    <xf numFmtId="168" fontId="15" fillId="0" borderId="31" xfId="3" applyNumberFormat="1" applyFont="1" applyFill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168" fontId="15" fillId="0" borderId="31" xfId="3" applyNumberFormat="1" applyFont="1" applyBorder="1" applyAlignment="1">
      <alignment horizontal="left" vertical="center"/>
    </xf>
    <xf numFmtId="3" fontId="4" fillId="0" borderId="31" xfId="0" applyNumberFormat="1" applyFont="1" applyFill="1" applyBorder="1" applyAlignment="1">
      <alignment horizontal="left" vertical="center"/>
    </xf>
    <xf numFmtId="168" fontId="16" fillId="0" borderId="31" xfId="3" applyNumberFormat="1" applyFont="1" applyFill="1" applyBorder="1" applyAlignment="1">
      <alignment horizontal="left" vertical="center"/>
    </xf>
    <xf numFmtId="49" fontId="8" fillId="3" borderId="26" xfId="0" applyNumberFormat="1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3" fontId="8" fillId="3" borderId="26" xfId="0" applyNumberFormat="1" applyFont="1" applyFill="1" applyBorder="1" applyAlignment="1">
      <alignment horizontal="left" vertical="center"/>
    </xf>
    <xf numFmtId="49" fontId="17" fillId="3" borderId="25" xfId="0" applyNumberFormat="1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/>
    </xf>
    <xf numFmtId="49" fontId="8" fillId="3" borderId="25" xfId="0" applyNumberFormat="1" applyFont="1" applyFill="1" applyBorder="1" applyAlignment="1">
      <alignment horizontal="left" wrapText="1"/>
    </xf>
    <xf numFmtId="0" fontId="8" fillId="4" borderId="25" xfId="0" applyFont="1" applyFill="1" applyBorder="1" applyAlignment="1">
      <alignment horizontal="left" wrapText="1"/>
    </xf>
    <xf numFmtId="166" fontId="4" fillId="0" borderId="25" xfId="3" applyNumberFormat="1" applyFont="1" applyFill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left" wrapText="1"/>
    </xf>
    <xf numFmtId="0" fontId="4" fillId="2" borderId="25" xfId="0" applyFont="1" applyFill="1" applyBorder="1" applyAlignment="1">
      <alignment horizontal="left" wrapText="1"/>
    </xf>
    <xf numFmtId="167" fontId="4" fillId="9" borderId="25" xfId="3" applyNumberFormat="1" applyFont="1" applyFill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167" fontId="4" fillId="0" borderId="25" xfId="3" applyNumberFormat="1" applyFont="1" applyBorder="1" applyAlignment="1">
      <alignment horizontal="left" vertical="center"/>
    </xf>
    <xf numFmtId="0" fontId="15" fillId="0" borderId="25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/>
    </xf>
    <xf numFmtId="17" fontId="4" fillId="0" borderId="25" xfId="0" applyNumberFormat="1" applyFont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56" xfId="0" applyFont="1" applyFill="1" applyBorder="1" applyAlignment="1">
      <alignment horizontal="left" wrapText="1"/>
    </xf>
    <xf numFmtId="14" fontId="4" fillId="2" borderId="56" xfId="0" applyNumberFormat="1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56" xfId="0" applyFont="1" applyFill="1" applyBorder="1" applyAlignment="1">
      <alignment horizontal="left"/>
    </xf>
    <xf numFmtId="49" fontId="18" fillId="3" borderId="32" xfId="0" applyNumberFormat="1" applyFont="1" applyFill="1" applyBorder="1" applyAlignment="1">
      <alignment horizontal="left" vertical="center"/>
    </xf>
    <xf numFmtId="0" fontId="18" fillId="4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/>
    </xf>
    <xf numFmtId="0" fontId="4" fillId="2" borderId="34" xfId="0" applyFont="1" applyFill="1" applyBorder="1" applyAlignment="1">
      <alignment horizontal="left"/>
    </xf>
    <xf numFmtId="49" fontId="17" fillId="5" borderId="21" xfId="0" applyNumberFormat="1" applyFont="1" applyFill="1" applyBorder="1" applyAlignment="1">
      <alignment horizontal="left" vertical="center"/>
    </xf>
    <xf numFmtId="49" fontId="17" fillId="5" borderId="22" xfId="0" applyNumberFormat="1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49" fontId="17" fillId="3" borderId="32" xfId="0" applyNumberFormat="1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left"/>
    </xf>
    <xf numFmtId="3" fontId="15" fillId="0" borderId="31" xfId="0" applyNumberFormat="1" applyFont="1" applyFill="1" applyBorder="1" applyAlignment="1">
      <alignment horizontal="left"/>
    </xf>
    <xf numFmtId="0" fontId="16" fillId="0" borderId="31" xfId="0" applyFont="1" applyFill="1" applyBorder="1" applyAlignment="1">
      <alignment horizontal="left"/>
    </xf>
    <xf numFmtId="49" fontId="8" fillId="3" borderId="58" xfId="0" applyNumberFormat="1" applyFont="1" applyFill="1" applyBorder="1" applyAlignment="1">
      <alignment horizontal="left" vertical="center"/>
    </xf>
    <xf numFmtId="0" fontId="8" fillId="3" borderId="58" xfId="0" applyFont="1" applyFill="1" applyBorder="1" applyAlignment="1">
      <alignment horizontal="left" vertical="center"/>
    </xf>
    <xf numFmtId="3" fontId="8" fillId="3" borderId="58" xfId="0" applyNumberFormat="1" applyFont="1" applyFill="1" applyBorder="1" applyAlignment="1">
      <alignment horizontal="left" vertical="center"/>
    </xf>
    <xf numFmtId="3" fontId="4" fillId="2" borderId="34" xfId="0" applyNumberFormat="1" applyFont="1" applyFill="1" applyBorder="1" applyAlignment="1">
      <alignment horizontal="left"/>
    </xf>
    <xf numFmtId="49" fontId="17" fillId="5" borderId="36" xfId="0" applyNumberFormat="1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49" fontId="17" fillId="3" borderId="36" xfId="0" applyNumberFormat="1" applyFont="1" applyFill="1" applyBorder="1" applyAlignment="1">
      <alignment horizontal="left" vertical="center"/>
    </xf>
    <xf numFmtId="49" fontId="17" fillId="3" borderId="36" xfId="0" applyNumberFormat="1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/>
    </xf>
    <xf numFmtId="49" fontId="8" fillId="3" borderId="36" xfId="0" applyNumberFormat="1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4" fillId="2" borderId="53" xfId="0" applyFont="1" applyFill="1" applyBorder="1" applyAlignment="1">
      <alignment horizontal="left"/>
    </xf>
    <xf numFmtId="0" fontId="4" fillId="2" borderId="54" xfId="0" applyFont="1" applyFill="1" applyBorder="1" applyAlignment="1">
      <alignment horizontal="left"/>
    </xf>
    <xf numFmtId="3" fontId="4" fillId="2" borderId="54" xfId="0" applyNumberFormat="1" applyFont="1" applyFill="1" applyBorder="1" applyAlignment="1">
      <alignment horizontal="left"/>
    </xf>
    <xf numFmtId="49" fontId="17" fillId="3" borderId="35" xfId="0" applyNumberFormat="1" applyFont="1" applyFill="1" applyBorder="1" applyAlignment="1">
      <alignment horizontal="left" vertical="center"/>
    </xf>
    <xf numFmtId="49" fontId="17" fillId="3" borderId="35" xfId="0" applyNumberFormat="1" applyFont="1" applyFill="1" applyBorder="1" applyAlignment="1">
      <alignment horizontal="left" vertical="center" wrapText="1"/>
    </xf>
    <xf numFmtId="3" fontId="15" fillId="0" borderId="31" xfId="0" applyNumberFormat="1" applyFont="1" applyFill="1" applyBorder="1" applyAlignment="1">
      <alignment horizontal="left" vertical="center"/>
    </xf>
    <xf numFmtId="3" fontId="8" fillId="3" borderId="36" xfId="0" applyNumberFormat="1" applyFont="1" applyFill="1" applyBorder="1" applyAlignment="1">
      <alignment horizontal="left" vertical="center"/>
    </xf>
    <xf numFmtId="0" fontId="15" fillId="0" borderId="31" xfId="0" applyFont="1" applyBorder="1" applyAlignment="1">
      <alignment horizontal="left" wrapText="1"/>
    </xf>
    <xf numFmtId="0" fontId="15" fillId="0" borderId="31" xfId="0" applyFont="1" applyBorder="1" applyAlignment="1">
      <alignment horizontal="left"/>
    </xf>
    <xf numFmtId="3" fontId="15" fillId="0" borderId="31" xfId="0" applyNumberFormat="1" applyFont="1" applyBorder="1" applyAlignment="1">
      <alignment horizontal="left"/>
    </xf>
    <xf numFmtId="3" fontId="15" fillId="9" borderId="31" xfId="0" applyNumberFormat="1" applyFont="1" applyFill="1" applyBorder="1" applyAlignment="1">
      <alignment horizontal="left" indent="1"/>
    </xf>
    <xf numFmtId="3" fontId="16" fillId="0" borderId="31" xfId="0" applyNumberFormat="1" applyFont="1" applyBorder="1" applyAlignment="1">
      <alignment horizontal="left"/>
    </xf>
    <xf numFmtId="49" fontId="8" fillId="3" borderId="38" xfId="0" applyNumberFormat="1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3" fontId="8" fillId="3" borderId="38" xfId="0" applyNumberFormat="1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/>
    </xf>
    <xf numFmtId="3" fontId="4" fillId="2" borderId="39" xfId="0" applyNumberFormat="1" applyFont="1" applyFill="1" applyBorder="1" applyAlignment="1">
      <alignment horizontal="left"/>
    </xf>
    <xf numFmtId="49" fontId="17" fillId="5" borderId="40" xfId="0" applyNumberFormat="1" applyFont="1" applyFill="1" applyBorder="1" applyAlignment="1">
      <alignment horizontal="left" vertical="center"/>
    </xf>
    <xf numFmtId="0" fontId="17" fillId="5" borderId="41" xfId="0" applyFont="1" applyFill="1" applyBorder="1" applyAlignment="1">
      <alignment horizontal="left" vertical="center"/>
    </xf>
    <xf numFmtId="164" fontId="17" fillId="5" borderId="42" xfId="0" applyNumberFormat="1" applyFont="1" applyFill="1" applyBorder="1" applyAlignment="1">
      <alignment horizontal="left" vertical="center"/>
    </xf>
    <xf numFmtId="49" fontId="17" fillId="3" borderId="43" xfId="0" applyNumberFormat="1" applyFont="1" applyFill="1" applyBorder="1" applyAlignment="1">
      <alignment horizontal="left" vertical="center"/>
    </xf>
    <xf numFmtId="0" fontId="17" fillId="3" borderId="36" xfId="0" applyFont="1" applyFill="1" applyBorder="1" applyAlignment="1">
      <alignment horizontal="left" vertical="center"/>
    </xf>
    <xf numFmtId="164" fontId="17" fillId="3" borderId="44" xfId="0" applyNumberFormat="1" applyFont="1" applyFill="1" applyBorder="1" applyAlignment="1">
      <alignment horizontal="left" vertical="center"/>
    </xf>
    <xf numFmtId="49" fontId="17" fillId="5" borderId="43" xfId="0" applyNumberFormat="1" applyFont="1" applyFill="1" applyBorder="1" applyAlignment="1">
      <alignment horizontal="left" vertical="center"/>
    </xf>
    <xf numFmtId="0" fontId="17" fillId="5" borderId="36" xfId="0" applyFont="1" applyFill="1" applyBorder="1" applyAlignment="1">
      <alignment horizontal="left" vertical="center"/>
    </xf>
    <xf numFmtId="164" fontId="17" fillId="5" borderId="44" xfId="0" applyNumberFormat="1" applyFont="1" applyFill="1" applyBorder="1" applyAlignment="1">
      <alignment horizontal="left" vertical="center"/>
    </xf>
    <xf numFmtId="49" fontId="17" fillId="5" borderId="45" xfId="0" applyNumberFormat="1" applyFont="1" applyFill="1" applyBorder="1" applyAlignment="1">
      <alignment horizontal="left" vertical="center"/>
    </xf>
    <xf numFmtId="0" fontId="17" fillId="5" borderId="46" xfId="0" applyFont="1" applyFill="1" applyBorder="1" applyAlignment="1">
      <alignment horizontal="left" vertical="center"/>
    </xf>
    <xf numFmtId="164" fontId="17" fillId="5" borderId="46" xfId="0" applyNumberFormat="1" applyFont="1" applyFill="1" applyBorder="1" applyAlignment="1">
      <alignment horizontal="left" vertical="center"/>
    </xf>
  </cellXfs>
  <cellStyles count="5">
    <cellStyle name="Millares 2" xfId="3"/>
    <cellStyle name="Normal" xfId="0" builtinId="0"/>
    <cellStyle name="Normal 2" xfId="1"/>
    <cellStyle name="Normal 3" xfId="2"/>
    <cellStyle name="Normal 4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80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850900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6229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topLeftCell="A76" workbookViewId="0">
      <selection activeCell="L11" sqref="L11"/>
    </sheetView>
  </sheetViews>
  <sheetFormatPr baseColWidth="10" defaultColWidth="11.42578125" defaultRowHeight="15" x14ac:dyDescent="0.25"/>
  <cols>
    <col min="2" max="2" width="28.140625" customWidth="1"/>
    <col min="3" max="3" width="15.140625" customWidth="1"/>
    <col min="5" max="5" width="16.85546875" customWidth="1"/>
    <col min="6" max="6" width="19" customWidth="1"/>
  </cols>
  <sheetData>
    <row r="1" spans="1:8" x14ac:dyDescent="0.25">
      <c r="A1" s="36"/>
      <c r="B1" s="36"/>
      <c r="C1" s="36"/>
      <c r="D1" s="36"/>
      <c r="E1" s="36"/>
      <c r="F1" s="36"/>
      <c r="G1" s="36"/>
      <c r="H1" s="1"/>
    </row>
    <row r="2" spans="1:8" x14ac:dyDescent="0.25">
      <c r="A2" s="36"/>
      <c r="B2" s="36"/>
      <c r="C2" s="36"/>
      <c r="D2" s="36"/>
      <c r="E2" s="36"/>
      <c r="F2" s="36"/>
      <c r="G2" s="36"/>
      <c r="H2" s="1"/>
    </row>
    <row r="3" spans="1:8" x14ac:dyDescent="0.25">
      <c r="A3" s="36"/>
      <c r="B3" s="36"/>
      <c r="C3" s="36"/>
      <c r="D3" s="36"/>
      <c r="E3" s="36"/>
      <c r="F3" s="36"/>
      <c r="G3" s="36"/>
      <c r="H3" s="1"/>
    </row>
    <row r="4" spans="1:8" x14ac:dyDescent="0.25">
      <c r="A4" s="36"/>
      <c r="B4" s="36"/>
      <c r="C4" s="36"/>
      <c r="D4" s="36"/>
      <c r="E4" s="36"/>
      <c r="F4" s="36"/>
      <c r="G4" s="36"/>
      <c r="H4" s="1"/>
    </row>
    <row r="5" spans="1:8" x14ac:dyDescent="0.25">
      <c r="A5" s="36"/>
      <c r="B5" s="36"/>
      <c r="C5" s="36"/>
      <c r="D5" s="36"/>
      <c r="E5" s="36"/>
      <c r="F5" s="36"/>
      <c r="G5" s="36"/>
      <c r="H5" s="1"/>
    </row>
    <row r="6" spans="1:8" x14ac:dyDescent="0.25">
      <c r="A6" s="36"/>
      <c r="B6" s="36"/>
      <c r="C6" s="36"/>
      <c r="D6" s="36"/>
      <c r="E6" s="36"/>
      <c r="F6" s="36"/>
      <c r="G6" s="36"/>
      <c r="H6" s="1"/>
    </row>
    <row r="7" spans="1:8" x14ac:dyDescent="0.25">
      <c r="A7" s="36"/>
      <c r="B7" s="36"/>
      <c r="C7" s="36"/>
      <c r="D7" s="36"/>
      <c r="E7" s="36"/>
      <c r="F7" s="36"/>
      <c r="G7" s="36"/>
      <c r="H7" s="1"/>
    </row>
    <row r="8" spans="1:8" x14ac:dyDescent="0.25">
      <c r="A8" s="36"/>
      <c r="B8" s="48"/>
      <c r="C8" s="48"/>
      <c r="D8" s="36"/>
      <c r="E8" s="48"/>
      <c r="F8" s="48"/>
      <c r="G8" s="48"/>
      <c r="H8" s="1"/>
    </row>
    <row r="9" spans="1:8" x14ac:dyDescent="0.25">
      <c r="A9" s="35"/>
      <c r="B9" s="64" t="s">
        <v>0</v>
      </c>
      <c r="C9" s="65" t="s">
        <v>1</v>
      </c>
      <c r="D9" s="66"/>
      <c r="E9" s="67" t="s">
        <v>2</v>
      </c>
      <c r="F9" s="68"/>
      <c r="G9" s="69">
        <v>400</v>
      </c>
      <c r="H9" s="1"/>
    </row>
    <row r="10" spans="1:8" x14ac:dyDescent="0.25">
      <c r="A10" s="35"/>
      <c r="B10" s="70" t="s">
        <v>3</v>
      </c>
      <c r="C10" s="71" t="s">
        <v>4</v>
      </c>
      <c r="D10" s="66"/>
      <c r="E10" s="72" t="s">
        <v>5</v>
      </c>
      <c r="F10" s="73"/>
      <c r="G10" s="71" t="s">
        <v>53</v>
      </c>
      <c r="H10" s="1"/>
    </row>
    <row r="11" spans="1:8" x14ac:dyDescent="0.25">
      <c r="A11" s="35"/>
      <c r="B11" s="70" t="s">
        <v>7</v>
      </c>
      <c r="C11" s="71" t="s">
        <v>8</v>
      </c>
      <c r="D11" s="66"/>
      <c r="E11" s="72" t="s">
        <v>9</v>
      </c>
      <c r="F11" s="73"/>
      <c r="G11" s="74">
        <v>3500</v>
      </c>
      <c r="H11" s="1"/>
    </row>
    <row r="12" spans="1:8" x14ac:dyDescent="0.25">
      <c r="A12" s="35"/>
      <c r="B12" s="70" t="s">
        <v>10</v>
      </c>
      <c r="C12" s="71" t="s">
        <v>11</v>
      </c>
      <c r="D12" s="66"/>
      <c r="E12" s="75" t="s">
        <v>12</v>
      </c>
      <c r="F12" s="76"/>
      <c r="G12" s="77">
        <f>G9*G11</f>
        <v>1400000</v>
      </c>
      <c r="H12" s="1"/>
    </row>
    <row r="13" spans="1:8" x14ac:dyDescent="0.25">
      <c r="A13" s="35"/>
      <c r="B13" s="70" t="s">
        <v>13</v>
      </c>
      <c r="C13" s="78" t="s">
        <v>14</v>
      </c>
      <c r="D13" s="66"/>
      <c r="E13" s="72" t="s">
        <v>15</v>
      </c>
      <c r="F13" s="73"/>
      <c r="G13" s="79" t="s">
        <v>16</v>
      </c>
      <c r="H13" s="1"/>
    </row>
    <row r="14" spans="1:8" x14ac:dyDescent="0.25">
      <c r="A14" s="35"/>
      <c r="B14" s="70" t="s">
        <v>17</v>
      </c>
      <c r="C14" s="71" t="s">
        <v>18</v>
      </c>
      <c r="D14" s="66"/>
      <c r="E14" s="72" t="s">
        <v>19</v>
      </c>
      <c r="F14" s="73"/>
      <c r="G14" s="71" t="s">
        <v>53</v>
      </c>
      <c r="H14" s="1"/>
    </row>
    <row r="15" spans="1:8" x14ac:dyDescent="0.25">
      <c r="A15" s="35"/>
      <c r="B15" s="70" t="s">
        <v>20</v>
      </c>
      <c r="C15" s="80">
        <v>44228</v>
      </c>
      <c r="D15" s="66"/>
      <c r="E15" s="81" t="s">
        <v>21</v>
      </c>
      <c r="F15" s="82"/>
      <c r="G15" s="71" t="s">
        <v>22</v>
      </c>
      <c r="H15" s="1"/>
    </row>
    <row r="16" spans="1:8" x14ac:dyDescent="0.25">
      <c r="A16" s="36"/>
      <c r="B16" s="83"/>
      <c r="C16" s="84"/>
      <c r="D16" s="85"/>
      <c r="E16" s="86"/>
      <c r="F16" s="86"/>
      <c r="G16" s="83"/>
      <c r="H16" s="1"/>
    </row>
    <row r="17" spans="1:8" x14ac:dyDescent="0.25">
      <c r="A17" s="34"/>
      <c r="B17" s="87" t="s">
        <v>23</v>
      </c>
      <c r="C17" s="88"/>
      <c r="D17" s="88"/>
      <c r="E17" s="88"/>
      <c r="F17" s="88"/>
      <c r="G17" s="88"/>
      <c r="H17" s="1"/>
    </row>
    <row r="18" spans="1:8" x14ac:dyDescent="0.25">
      <c r="A18" s="36"/>
      <c r="B18" s="89"/>
      <c r="C18" s="90"/>
      <c r="D18" s="90"/>
      <c r="E18" s="90"/>
      <c r="F18" s="90"/>
      <c r="G18" s="90"/>
      <c r="H18" s="1"/>
    </row>
    <row r="19" spans="1:8" x14ac:dyDescent="0.25">
      <c r="A19" s="37"/>
      <c r="B19" s="91" t="s">
        <v>24</v>
      </c>
      <c r="C19" s="92"/>
      <c r="D19" s="93"/>
      <c r="E19" s="93"/>
      <c r="F19" s="93"/>
      <c r="G19" s="93"/>
      <c r="H19" s="1"/>
    </row>
    <row r="20" spans="1:8" x14ac:dyDescent="0.25">
      <c r="A20" s="34"/>
      <c r="B20" s="94" t="s">
        <v>25</v>
      </c>
      <c r="C20" s="94" t="s">
        <v>26</v>
      </c>
      <c r="D20" s="94" t="s">
        <v>27</v>
      </c>
      <c r="E20" s="94" t="s">
        <v>28</v>
      </c>
      <c r="F20" s="94" t="s">
        <v>29</v>
      </c>
      <c r="G20" s="94" t="s">
        <v>30</v>
      </c>
      <c r="H20" s="1"/>
    </row>
    <row r="21" spans="1:8" x14ac:dyDescent="0.25">
      <c r="A21" s="34"/>
      <c r="B21" s="54" t="s">
        <v>31</v>
      </c>
      <c r="C21" s="95" t="s">
        <v>32</v>
      </c>
      <c r="D21" s="95">
        <v>0.2</v>
      </c>
      <c r="E21" s="95" t="s">
        <v>33</v>
      </c>
      <c r="F21" s="96">
        <v>10500</v>
      </c>
      <c r="G21" s="96">
        <f>D21*F21</f>
        <v>2100</v>
      </c>
      <c r="H21" s="1"/>
    </row>
    <row r="22" spans="1:8" x14ac:dyDescent="0.25">
      <c r="A22" s="34"/>
      <c r="B22" s="54" t="s">
        <v>34</v>
      </c>
      <c r="C22" s="95" t="s">
        <v>32</v>
      </c>
      <c r="D22" s="95">
        <v>0.1</v>
      </c>
      <c r="E22" s="95" t="s">
        <v>35</v>
      </c>
      <c r="F22" s="96">
        <v>10500</v>
      </c>
      <c r="G22" s="96">
        <f t="shared" ref="G22:G28" si="0">D22*F22</f>
        <v>1050</v>
      </c>
      <c r="H22" s="1"/>
    </row>
    <row r="23" spans="1:8" x14ac:dyDescent="0.25">
      <c r="A23" s="34"/>
      <c r="B23" s="54" t="s">
        <v>36</v>
      </c>
      <c r="C23" s="95" t="s">
        <v>32</v>
      </c>
      <c r="D23" s="95">
        <v>0.2</v>
      </c>
      <c r="E23" s="95" t="s">
        <v>35</v>
      </c>
      <c r="F23" s="96">
        <v>10500</v>
      </c>
      <c r="G23" s="96">
        <f t="shared" si="0"/>
        <v>2100</v>
      </c>
      <c r="H23" s="1"/>
    </row>
    <row r="24" spans="1:8" x14ac:dyDescent="0.25">
      <c r="A24" s="34"/>
      <c r="B24" s="54" t="s">
        <v>37</v>
      </c>
      <c r="C24" s="95" t="s">
        <v>32</v>
      </c>
      <c r="D24" s="95">
        <v>0.2</v>
      </c>
      <c r="E24" s="95" t="s">
        <v>38</v>
      </c>
      <c r="F24" s="96">
        <v>10500</v>
      </c>
      <c r="G24" s="96">
        <f t="shared" si="0"/>
        <v>2100</v>
      </c>
      <c r="H24" s="1"/>
    </row>
    <row r="25" spans="1:8" x14ac:dyDescent="0.25">
      <c r="A25" s="34"/>
      <c r="B25" s="54" t="s">
        <v>39</v>
      </c>
      <c r="C25" s="95" t="s">
        <v>32</v>
      </c>
      <c r="D25" s="95">
        <v>0.25</v>
      </c>
      <c r="E25" s="95" t="s">
        <v>40</v>
      </c>
      <c r="F25" s="96">
        <v>10500</v>
      </c>
      <c r="G25" s="96">
        <f t="shared" si="0"/>
        <v>2625</v>
      </c>
      <c r="H25" s="1"/>
    </row>
    <row r="26" spans="1:8" x14ac:dyDescent="0.25">
      <c r="A26" s="34"/>
      <c r="B26" s="54" t="s">
        <v>41</v>
      </c>
      <c r="C26" s="95" t="s">
        <v>32</v>
      </c>
      <c r="D26" s="97">
        <v>0.2</v>
      </c>
      <c r="E26" s="95" t="s">
        <v>40</v>
      </c>
      <c r="F26" s="96">
        <v>10500</v>
      </c>
      <c r="G26" s="96">
        <f t="shared" si="0"/>
        <v>2100</v>
      </c>
      <c r="H26" s="1"/>
    </row>
    <row r="27" spans="1:8" x14ac:dyDescent="0.25">
      <c r="A27" s="34"/>
      <c r="B27" s="54" t="s">
        <v>42</v>
      </c>
      <c r="C27" s="97" t="s">
        <v>32</v>
      </c>
      <c r="D27" s="97">
        <v>0.5</v>
      </c>
      <c r="E27" s="97" t="s">
        <v>43</v>
      </c>
      <c r="F27" s="96">
        <v>10500</v>
      </c>
      <c r="G27" s="96">
        <f t="shared" si="0"/>
        <v>5250</v>
      </c>
      <c r="H27" s="1"/>
    </row>
    <row r="28" spans="1:8" x14ac:dyDescent="0.25">
      <c r="A28" s="35"/>
      <c r="B28" s="54" t="s">
        <v>104</v>
      </c>
      <c r="C28" s="97" t="s">
        <v>32</v>
      </c>
      <c r="D28" s="97">
        <v>3.4000000000000002E-2</v>
      </c>
      <c r="E28" s="97" t="s">
        <v>6</v>
      </c>
      <c r="F28" s="96">
        <v>10500</v>
      </c>
      <c r="G28" s="96">
        <f t="shared" si="0"/>
        <v>357</v>
      </c>
      <c r="H28" s="1"/>
    </row>
    <row r="29" spans="1:8" x14ac:dyDescent="0.25">
      <c r="A29" s="34"/>
      <c r="B29" s="98" t="s">
        <v>44</v>
      </c>
      <c r="C29" s="99"/>
      <c r="D29" s="99"/>
      <c r="E29" s="99"/>
      <c r="F29" s="99"/>
      <c r="G29" s="100">
        <f>SUM(G21:G28)</f>
        <v>17682</v>
      </c>
      <c r="H29" s="1"/>
    </row>
    <row r="30" spans="1:8" x14ac:dyDescent="0.25">
      <c r="A30" s="36"/>
      <c r="B30" s="89"/>
      <c r="C30" s="90"/>
      <c r="D30" s="90"/>
      <c r="E30" s="90"/>
      <c r="F30" s="101"/>
      <c r="G30" s="101"/>
      <c r="H30" s="1"/>
    </row>
    <row r="31" spans="1:8" x14ac:dyDescent="0.25">
      <c r="A31" s="37"/>
      <c r="B31" s="102" t="s">
        <v>45</v>
      </c>
      <c r="C31" s="103"/>
      <c r="D31" s="104"/>
      <c r="E31" s="104"/>
      <c r="F31" s="104"/>
      <c r="G31" s="104"/>
      <c r="H31" s="1"/>
    </row>
    <row r="32" spans="1:8" x14ac:dyDescent="0.25">
      <c r="A32" s="37"/>
      <c r="B32" s="105" t="s">
        <v>25</v>
      </c>
      <c r="C32" s="106" t="s">
        <v>26</v>
      </c>
      <c r="D32" s="106" t="s">
        <v>27</v>
      </c>
      <c r="E32" s="105" t="s">
        <v>28</v>
      </c>
      <c r="F32" s="106" t="s">
        <v>29</v>
      </c>
      <c r="G32" s="105" t="s">
        <v>30</v>
      </c>
      <c r="H32" s="1"/>
    </row>
    <row r="33" spans="1:8" x14ac:dyDescent="0.25">
      <c r="A33" s="37"/>
      <c r="B33" s="107"/>
      <c r="C33" s="107"/>
      <c r="D33" s="107"/>
      <c r="E33" s="107"/>
      <c r="F33" s="107"/>
      <c r="G33" s="107"/>
      <c r="H33" s="1"/>
    </row>
    <row r="34" spans="1:8" x14ac:dyDescent="0.25">
      <c r="A34" s="37"/>
      <c r="B34" s="108" t="s">
        <v>46</v>
      </c>
      <c r="C34" s="109"/>
      <c r="D34" s="109"/>
      <c r="E34" s="109"/>
      <c r="F34" s="109"/>
      <c r="G34" s="109"/>
      <c r="H34" s="1"/>
    </row>
    <row r="35" spans="1:8" x14ac:dyDescent="0.25">
      <c r="A35" s="36"/>
      <c r="B35" s="110"/>
      <c r="C35" s="111"/>
      <c r="D35" s="111"/>
      <c r="E35" s="111"/>
      <c r="F35" s="112"/>
      <c r="G35" s="112"/>
      <c r="H35" s="1"/>
    </row>
    <row r="36" spans="1:8" x14ac:dyDescent="0.25">
      <c r="A36" s="37"/>
      <c r="B36" s="102" t="s">
        <v>47</v>
      </c>
      <c r="C36" s="103"/>
      <c r="D36" s="104"/>
      <c r="E36" s="104"/>
      <c r="F36" s="104"/>
      <c r="G36" s="104"/>
      <c r="H36" s="1"/>
    </row>
    <row r="37" spans="1:8" x14ac:dyDescent="0.25">
      <c r="A37" s="37"/>
      <c r="B37" s="113" t="s">
        <v>25</v>
      </c>
      <c r="C37" s="113" t="s">
        <v>26</v>
      </c>
      <c r="D37" s="113" t="s">
        <v>27</v>
      </c>
      <c r="E37" s="113" t="s">
        <v>28</v>
      </c>
      <c r="F37" s="114" t="s">
        <v>29</v>
      </c>
      <c r="G37" s="113" t="s">
        <v>30</v>
      </c>
      <c r="H37" s="1"/>
    </row>
    <row r="38" spans="1:8" x14ac:dyDescent="0.25">
      <c r="A38" s="34"/>
      <c r="B38" s="54" t="s">
        <v>31</v>
      </c>
      <c r="C38" s="54" t="s">
        <v>48</v>
      </c>
      <c r="D38" s="55">
        <v>0.17499999999999999</v>
      </c>
      <c r="E38" s="55" t="s">
        <v>49</v>
      </c>
      <c r="F38" s="115">
        <v>150000</v>
      </c>
      <c r="G38" s="115">
        <f>D38*F38</f>
        <v>26250</v>
      </c>
      <c r="H38" s="1"/>
    </row>
    <row r="39" spans="1:8" x14ac:dyDescent="0.25">
      <c r="A39" s="34"/>
      <c r="B39" s="54" t="s">
        <v>34</v>
      </c>
      <c r="C39" s="54" t="s">
        <v>48</v>
      </c>
      <c r="D39" s="55">
        <v>0.45</v>
      </c>
      <c r="E39" s="55" t="s">
        <v>49</v>
      </c>
      <c r="F39" s="115">
        <v>50000</v>
      </c>
      <c r="G39" s="115">
        <f t="shared" ref="G39:G44" si="1">D39*F39</f>
        <v>22500</v>
      </c>
      <c r="H39" s="1"/>
    </row>
    <row r="40" spans="1:8" x14ac:dyDescent="0.25">
      <c r="A40" s="34"/>
      <c r="B40" s="54" t="s">
        <v>36</v>
      </c>
      <c r="C40" s="54" t="s">
        <v>48</v>
      </c>
      <c r="D40" s="55">
        <v>0.1</v>
      </c>
      <c r="E40" s="55" t="s">
        <v>49</v>
      </c>
      <c r="F40" s="115">
        <v>180000</v>
      </c>
      <c r="G40" s="115">
        <f t="shared" si="1"/>
        <v>18000</v>
      </c>
      <c r="H40" s="1"/>
    </row>
    <row r="41" spans="1:8" x14ac:dyDescent="0.25">
      <c r="A41" s="34"/>
      <c r="B41" s="54" t="s">
        <v>37</v>
      </c>
      <c r="C41" s="54" t="s">
        <v>48</v>
      </c>
      <c r="D41" s="55">
        <v>0.125</v>
      </c>
      <c r="E41" s="55" t="s">
        <v>49</v>
      </c>
      <c r="F41" s="115">
        <v>90200</v>
      </c>
      <c r="G41" s="115">
        <f t="shared" si="1"/>
        <v>11275</v>
      </c>
      <c r="H41" s="1"/>
    </row>
    <row r="42" spans="1:8" x14ac:dyDescent="0.25">
      <c r="A42" s="34"/>
      <c r="B42" s="54" t="s">
        <v>39</v>
      </c>
      <c r="C42" s="54" t="s">
        <v>48</v>
      </c>
      <c r="D42" s="55">
        <v>0.15</v>
      </c>
      <c r="E42" s="55" t="s">
        <v>49</v>
      </c>
      <c r="F42" s="115">
        <v>180000</v>
      </c>
      <c r="G42" s="115">
        <f t="shared" si="1"/>
        <v>27000</v>
      </c>
      <c r="H42" s="1"/>
    </row>
    <row r="43" spans="1:8" x14ac:dyDescent="0.25">
      <c r="A43" s="34"/>
      <c r="B43" s="54" t="s">
        <v>41</v>
      </c>
      <c r="C43" s="54" t="s">
        <v>48</v>
      </c>
      <c r="D43" s="55">
        <v>0.125</v>
      </c>
      <c r="E43" s="55" t="s">
        <v>50</v>
      </c>
      <c r="F43" s="115">
        <v>95200</v>
      </c>
      <c r="G43" s="115">
        <f t="shared" si="1"/>
        <v>11900</v>
      </c>
      <c r="H43" s="1"/>
    </row>
    <row r="44" spans="1:8" x14ac:dyDescent="0.25">
      <c r="A44" s="34"/>
      <c r="B44" s="54" t="s">
        <v>42</v>
      </c>
      <c r="C44" s="54" t="s">
        <v>48</v>
      </c>
      <c r="D44" s="55">
        <v>0.125</v>
      </c>
      <c r="E44" s="55" t="s">
        <v>51</v>
      </c>
      <c r="F44" s="115">
        <v>70000</v>
      </c>
      <c r="G44" s="115">
        <f t="shared" si="1"/>
        <v>8750</v>
      </c>
      <c r="H44" s="1"/>
    </row>
    <row r="45" spans="1:8" x14ac:dyDescent="0.25">
      <c r="A45" s="35"/>
      <c r="B45" s="54" t="s">
        <v>52</v>
      </c>
      <c r="C45" s="54" t="s">
        <v>26</v>
      </c>
      <c r="D45" s="55">
        <v>1</v>
      </c>
      <c r="E45" s="55" t="s">
        <v>53</v>
      </c>
      <c r="F45" s="115">
        <v>240000</v>
      </c>
      <c r="G45" s="115">
        <v>240000</v>
      </c>
      <c r="H45" s="1"/>
    </row>
    <row r="46" spans="1:8" x14ac:dyDescent="0.25">
      <c r="A46" s="37"/>
      <c r="B46" s="61" t="s">
        <v>54</v>
      </c>
      <c r="C46" s="62"/>
      <c r="D46" s="62"/>
      <c r="E46" s="62"/>
      <c r="F46" s="62"/>
      <c r="G46" s="63">
        <f>SUM(G38:G45)</f>
        <v>365675</v>
      </c>
      <c r="H46" s="1"/>
    </row>
    <row r="47" spans="1:8" x14ac:dyDescent="0.25">
      <c r="A47" s="36"/>
      <c r="B47" s="110"/>
      <c r="C47" s="111"/>
      <c r="D47" s="111"/>
      <c r="E47" s="111"/>
      <c r="F47" s="112"/>
      <c r="G47" s="112"/>
      <c r="H47" s="1"/>
    </row>
    <row r="48" spans="1:8" x14ac:dyDescent="0.25">
      <c r="A48" s="37"/>
      <c r="B48" s="102" t="s">
        <v>55</v>
      </c>
      <c r="C48" s="103"/>
      <c r="D48" s="104"/>
      <c r="E48" s="104"/>
      <c r="F48" s="104"/>
      <c r="G48" s="104"/>
      <c r="H48" s="1"/>
    </row>
    <row r="49" spans="1:8" ht="22.5" x14ac:dyDescent="0.25">
      <c r="A49" s="37"/>
      <c r="B49" s="114" t="s">
        <v>56</v>
      </c>
      <c r="C49" s="114" t="s">
        <v>57</v>
      </c>
      <c r="D49" s="114" t="s">
        <v>58</v>
      </c>
      <c r="E49" s="114" t="s">
        <v>28</v>
      </c>
      <c r="F49" s="114" t="s">
        <v>29</v>
      </c>
      <c r="G49" s="114" t="s">
        <v>30</v>
      </c>
      <c r="H49" s="1"/>
    </row>
    <row r="50" spans="1:8" x14ac:dyDescent="0.25">
      <c r="A50" s="34"/>
      <c r="B50" s="51" t="s">
        <v>59</v>
      </c>
      <c r="C50" s="52"/>
      <c r="D50" s="52"/>
      <c r="E50" s="52"/>
      <c r="F50" s="53"/>
      <c r="G50" s="53"/>
      <c r="H50" s="1"/>
    </row>
    <row r="51" spans="1:8" x14ac:dyDescent="0.25">
      <c r="A51" s="34"/>
      <c r="B51" s="54" t="s">
        <v>60</v>
      </c>
      <c r="C51" s="54" t="s">
        <v>61</v>
      </c>
      <c r="D51" s="55">
        <v>35</v>
      </c>
      <c r="E51" s="55" t="s">
        <v>62</v>
      </c>
      <c r="F51" s="56">
        <v>3100</v>
      </c>
      <c r="G51" s="56">
        <f>D51*F51</f>
        <v>108500</v>
      </c>
      <c r="H51" s="1"/>
    </row>
    <row r="52" spans="1:8" x14ac:dyDescent="0.25">
      <c r="A52" s="34"/>
      <c r="B52" s="54" t="s">
        <v>63</v>
      </c>
      <c r="C52" s="54" t="s">
        <v>61</v>
      </c>
      <c r="D52" s="55">
        <v>8</v>
      </c>
      <c r="E52" s="55" t="s">
        <v>62</v>
      </c>
      <c r="F52" s="56">
        <v>4000</v>
      </c>
      <c r="G52" s="56">
        <f>D52*F52</f>
        <v>32000</v>
      </c>
      <c r="H52" s="1"/>
    </row>
    <row r="53" spans="1:8" x14ac:dyDescent="0.25">
      <c r="A53" s="34"/>
      <c r="B53" s="51" t="s">
        <v>64</v>
      </c>
      <c r="C53" s="52"/>
      <c r="D53" s="57"/>
      <c r="E53" s="57"/>
      <c r="F53" s="58"/>
      <c r="G53" s="58"/>
      <c r="H53" s="1"/>
    </row>
    <row r="54" spans="1:8" x14ac:dyDescent="0.25">
      <c r="A54" s="34"/>
      <c r="B54" s="54" t="s">
        <v>65</v>
      </c>
      <c r="C54" s="54" t="s">
        <v>66</v>
      </c>
      <c r="D54" s="55">
        <v>350</v>
      </c>
      <c r="E54" s="55" t="s">
        <v>67</v>
      </c>
      <c r="F54" s="56">
        <v>360</v>
      </c>
      <c r="G54" s="56">
        <f>D54*F54</f>
        <v>126000</v>
      </c>
      <c r="H54" s="1"/>
    </row>
    <row r="55" spans="1:8" x14ac:dyDescent="0.25">
      <c r="A55" s="34"/>
      <c r="B55" s="54" t="s">
        <v>68</v>
      </c>
      <c r="C55" s="54" t="s">
        <v>66</v>
      </c>
      <c r="D55" s="55">
        <v>280</v>
      </c>
      <c r="E55" s="55" t="s">
        <v>67</v>
      </c>
      <c r="F55" s="56">
        <v>392</v>
      </c>
      <c r="G55" s="56">
        <f>D55*F55</f>
        <v>109760</v>
      </c>
      <c r="H55" s="1"/>
    </row>
    <row r="56" spans="1:8" x14ac:dyDescent="0.25">
      <c r="A56" s="34"/>
      <c r="B56" s="54" t="s">
        <v>69</v>
      </c>
      <c r="C56" s="54" t="s">
        <v>66</v>
      </c>
      <c r="D56" s="55">
        <v>150</v>
      </c>
      <c r="E56" s="55" t="s">
        <v>67</v>
      </c>
      <c r="F56" s="56">
        <v>440</v>
      </c>
      <c r="G56" s="56">
        <f>D56*F56</f>
        <v>66000</v>
      </c>
      <c r="H56" s="1"/>
    </row>
    <row r="57" spans="1:8" x14ac:dyDescent="0.25">
      <c r="A57" s="34"/>
      <c r="B57" s="54" t="s">
        <v>70</v>
      </c>
      <c r="C57" s="54" t="s">
        <v>61</v>
      </c>
      <c r="D57" s="55">
        <v>1000</v>
      </c>
      <c r="E57" s="55" t="s">
        <v>62</v>
      </c>
      <c r="F57" s="56">
        <v>100</v>
      </c>
      <c r="G57" s="56">
        <f>D57*F57</f>
        <v>100000</v>
      </c>
      <c r="H57" s="1"/>
    </row>
    <row r="58" spans="1:8" x14ac:dyDescent="0.25">
      <c r="A58" s="34"/>
      <c r="B58" s="51" t="s">
        <v>71</v>
      </c>
      <c r="C58" s="52"/>
      <c r="D58" s="57"/>
      <c r="E58" s="57"/>
      <c r="F58" s="58"/>
      <c r="G58" s="58"/>
      <c r="H58" s="1"/>
    </row>
    <row r="59" spans="1:8" x14ac:dyDescent="0.25">
      <c r="A59" s="34"/>
      <c r="B59" s="54" t="s">
        <v>72</v>
      </c>
      <c r="C59" s="54" t="s">
        <v>73</v>
      </c>
      <c r="D59" s="54">
        <v>75</v>
      </c>
      <c r="E59" s="54" t="s">
        <v>74</v>
      </c>
      <c r="F59" s="59">
        <v>516</v>
      </c>
      <c r="G59" s="60">
        <f>D59*F59</f>
        <v>38700</v>
      </c>
      <c r="H59" s="1"/>
    </row>
    <row r="60" spans="1:8" x14ac:dyDescent="0.25">
      <c r="A60" s="37"/>
      <c r="B60" s="108" t="s">
        <v>75</v>
      </c>
      <c r="C60" s="109"/>
      <c r="D60" s="109"/>
      <c r="E60" s="109"/>
      <c r="F60" s="109"/>
      <c r="G60" s="116">
        <f>SUM(G50:G59)</f>
        <v>580960</v>
      </c>
      <c r="H60" s="1"/>
    </row>
    <row r="61" spans="1:8" x14ac:dyDescent="0.25">
      <c r="A61" s="36"/>
      <c r="B61" s="110"/>
      <c r="C61" s="111"/>
      <c r="D61" s="111"/>
      <c r="E61" s="111"/>
      <c r="F61" s="112"/>
      <c r="G61" s="112"/>
      <c r="H61" s="1"/>
    </row>
    <row r="62" spans="1:8" x14ac:dyDescent="0.25">
      <c r="A62" s="37"/>
      <c r="B62" s="102" t="s">
        <v>76</v>
      </c>
      <c r="C62" s="103"/>
      <c r="D62" s="104"/>
      <c r="E62" s="104"/>
      <c r="F62" s="104"/>
      <c r="G62" s="104"/>
      <c r="H62" s="1"/>
    </row>
    <row r="63" spans="1:8" ht="22.5" x14ac:dyDescent="0.25">
      <c r="A63" s="37"/>
      <c r="B63" s="113" t="s">
        <v>77</v>
      </c>
      <c r="C63" s="114" t="s">
        <v>57</v>
      </c>
      <c r="D63" s="114" t="s">
        <v>58</v>
      </c>
      <c r="E63" s="113" t="s">
        <v>28</v>
      </c>
      <c r="F63" s="114" t="s">
        <v>29</v>
      </c>
      <c r="G63" s="113" t="s">
        <v>30</v>
      </c>
      <c r="H63" s="1"/>
    </row>
    <row r="64" spans="1:8" x14ac:dyDescent="0.25">
      <c r="A64" s="34"/>
      <c r="B64" s="117"/>
      <c r="C64" s="118"/>
      <c r="D64" s="119"/>
      <c r="E64" s="118"/>
      <c r="F64" s="120"/>
      <c r="G64" s="121"/>
      <c r="H64" s="1"/>
    </row>
    <row r="65" spans="1:8" x14ac:dyDescent="0.25">
      <c r="A65" s="37"/>
      <c r="B65" s="122" t="s">
        <v>78</v>
      </c>
      <c r="C65" s="123"/>
      <c r="D65" s="123"/>
      <c r="E65" s="123"/>
      <c r="F65" s="123"/>
      <c r="G65" s="124"/>
      <c r="H65" s="1"/>
    </row>
    <row r="66" spans="1:8" x14ac:dyDescent="0.25">
      <c r="A66" s="36"/>
      <c r="B66" s="125"/>
      <c r="C66" s="125"/>
      <c r="D66" s="125"/>
      <c r="E66" s="125"/>
      <c r="F66" s="126"/>
      <c r="G66" s="126"/>
      <c r="H66" s="1"/>
    </row>
    <row r="67" spans="1:8" x14ac:dyDescent="0.25">
      <c r="A67" s="35"/>
      <c r="B67" s="127" t="s">
        <v>79</v>
      </c>
      <c r="C67" s="128"/>
      <c r="D67" s="128"/>
      <c r="E67" s="128"/>
      <c r="F67" s="128"/>
      <c r="G67" s="129">
        <f>G29+G46+G60+G65</f>
        <v>964317</v>
      </c>
      <c r="H67" s="1"/>
    </row>
    <row r="68" spans="1:8" x14ac:dyDescent="0.25">
      <c r="A68" s="35"/>
      <c r="B68" s="130" t="s">
        <v>80</v>
      </c>
      <c r="C68" s="131"/>
      <c r="D68" s="131"/>
      <c r="E68" s="131"/>
      <c r="F68" s="131"/>
      <c r="G68" s="132">
        <f>G67*0.05</f>
        <v>48215.850000000006</v>
      </c>
      <c r="H68" s="1"/>
    </row>
    <row r="69" spans="1:8" x14ac:dyDescent="0.25">
      <c r="A69" s="35"/>
      <c r="B69" s="133" t="s">
        <v>81</v>
      </c>
      <c r="C69" s="134"/>
      <c r="D69" s="134"/>
      <c r="E69" s="134"/>
      <c r="F69" s="134"/>
      <c r="G69" s="135">
        <f>G68+G67</f>
        <v>1012532.85</v>
      </c>
      <c r="H69" s="1"/>
    </row>
    <row r="70" spans="1:8" x14ac:dyDescent="0.25">
      <c r="A70" s="35"/>
      <c r="B70" s="130" t="s">
        <v>82</v>
      </c>
      <c r="C70" s="131"/>
      <c r="D70" s="131"/>
      <c r="E70" s="131"/>
      <c r="F70" s="131"/>
      <c r="G70" s="132">
        <f>G12</f>
        <v>1400000</v>
      </c>
      <c r="H70" s="1"/>
    </row>
    <row r="71" spans="1:8" x14ac:dyDescent="0.25">
      <c r="A71" s="35"/>
      <c r="B71" s="136" t="s">
        <v>83</v>
      </c>
      <c r="C71" s="137"/>
      <c r="D71" s="137"/>
      <c r="E71" s="137"/>
      <c r="F71" s="137"/>
      <c r="G71" s="138">
        <f>G70-G69</f>
        <v>387467.15</v>
      </c>
      <c r="H71" s="1"/>
    </row>
    <row r="72" spans="1:8" x14ac:dyDescent="0.25">
      <c r="A72" s="35"/>
      <c r="B72" s="9" t="s">
        <v>84</v>
      </c>
      <c r="C72" s="10"/>
      <c r="D72" s="10"/>
      <c r="E72" s="10"/>
      <c r="F72" s="10"/>
      <c r="G72" s="6"/>
      <c r="H72" s="1"/>
    </row>
    <row r="73" spans="1:8" ht="15.75" thickBot="1" x14ac:dyDescent="0.3">
      <c r="A73" s="35"/>
      <c r="B73" s="11"/>
      <c r="C73" s="10"/>
      <c r="D73" s="10"/>
      <c r="E73" s="10"/>
      <c r="F73" s="10"/>
      <c r="G73" s="6"/>
      <c r="H73" s="1"/>
    </row>
    <row r="74" spans="1:8" x14ac:dyDescent="0.25">
      <c r="A74" s="35"/>
      <c r="B74" s="18" t="s">
        <v>85</v>
      </c>
      <c r="C74" s="19"/>
      <c r="D74" s="19"/>
      <c r="E74" s="19"/>
      <c r="F74" s="20"/>
      <c r="G74" s="6"/>
      <c r="H74" s="1"/>
    </row>
    <row r="75" spans="1:8" x14ac:dyDescent="0.25">
      <c r="A75" s="35"/>
      <c r="B75" s="21" t="s">
        <v>86</v>
      </c>
      <c r="C75" s="8"/>
      <c r="D75" s="8"/>
      <c r="E75" s="8"/>
      <c r="F75" s="22"/>
      <c r="G75" s="6"/>
      <c r="H75" s="1"/>
    </row>
    <row r="76" spans="1:8" x14ac:dyDescent="0.25">
      <c r="A76" s="35"/>
      <c r="B76" s="21" t="s">
        <v>87</v>
      </c>
      <c r="C76" s="8"/>
      <c r="D76" s="8"/>
      <c r="E76" s="8"/>
      <c r="F76" s="22"/>
      <c r="G76" s="6"/>
      <c r="H76" s="1"/>
    </row>
    <row r="77" spans="1:8" x14ac:dyDescent="0.25">
      <c r="A77" s="35"/>
      <c r="B77" s="21" t="s">
        <v>88</v>
      </c>
      <c r="C77" s="8"/>
      <c r="D77" s="8"/>
      <c r="E77" s="8"/>
      <c r="F77" s="22"/>
      <c r="G77" s="6"/>
      <c r="H77" s="1"/>
    </row>
    <row r="78" spans="1:8" x14ac:dyDescent="0.25">
      <c r="A78" s="35"/>
      <c r="B78" s="21" t="s">
        <v>89</v>
      </c>
      <c r="C78" s="8"/>
      <c r="D78" s="8"/>
      <c r="E78" s="8"/>
      <c r="F78" s="22"/>
      <c r="G78" s="6"/>
      <c r="H78" s="1"/>
    </row>
    <row r="79" spans="1:8" x14ac:dyDescent="0.25">
      <c r="A79" s="35"/>
      <c r="B79" s="21" t="s">
        <v>90</v>
      </c>
      <c r="C79" s="8"/>
      <c r="D79" s="8"/>
      <c r="E79" s="8"/>
      <c r="F79" s="22"/>
      <c r="G79" s="6"/>
      <c r="H79" s="1"/>
    </row>
    <row r="80" spans="1:8" ht="15.75" thickBot="1" x14ac:dyDescent="0.3">
      <c r="A80" s="35"/>
      <c r="B80" s="23" t="s">
        <v>91</v>
      </c>
      <c r="C80" s="24"/>
      <c r="D80" s="24"/>
      <c r="E80" s="24"/>
      <c r="F80" s="25"/>
      <c r="G80" s="6"/>
      <c r="H80" s="1"/>
    </row>
    <row r="81" spans="1:8" x14ac:dyDescent="0.25">
      <c r="A81" s="35"/>
      <c r="B81" s="16"/>
      <c r="C81" s="8"/>
      <c r="D81" s="8"/>
      <c r="E81" s="8"/>
      <c r="F81" s="8"/>
      <c r="G81" s="6"/>
      <c r="H81" s="1"/>
    </row>
    <row r="82" spans="1:8" ht="15.75" thickBot="1" x14ac:dyDescent="0.3">
      <c r="A82" s="35"/>
      <c r="B82" s="49" t="s">
        <v>92</v>
      </c>
      <c r="C82" s="50"/>
      <c r="D82" s="15"/>
      <c r="E82" s="2"/>
      <c r="F82" s="2"/>
      <c r="G82" s="6"/>
      <c r="H82" s="1"/>
    </row>
    <row r="83" spans="1:8" x14ac:dyDescent="0.25">
      <c r="A83" s="35"/>
      <c r="B83" s="13" t="s">
        <v>77</v>
      </c>
      <c r="C83" s="3" t="s">
        <v>93</v>
      </c>
      <c r="D83" s="14" t="s">
        <v>94</v>
      </c>
      <c r="E83" s="2"/>
      <c r="F83" s="2"/>
      <c r="G83" s="6"/>
      <c r="H83" s="1"/>
    </row>
    <row r="84" spans="1:8" x14ac:dyDescent="0.25">
      <c r="A84" s="35"/>
      <c r="B84" s="38" t="s">
        <v>95</v>
      </c>
      <c r="C84" s="39">
        <v>17682</v>
      </c>
      <c r="D84" s="40">
        <f>(C84/C90)</f>
        <v>1.7463134534874417E-2</v>
      </c>
      <c r="E84" s="2"/>
      <c r="F84" s="2"/>
      <c r="G84" s="6"/>
      <c r="H84" s="1"/>
    </row>
    <row r="85" spans="1:8" x14ac:dyDescent="0.25">
      <c r="A85" s="35"/>
      <c r="B85" s="38" t="s">
        <v>96</v>
      </c>
      <c r="C85" s="41">
        <v>0</v>
      </c>
      <c r="D85" s="40">
        <v>0</v>
      </c>
      <c r="E85" s="2"/>
      <c r="F85" s="2"/>
      <c r="G85" s="6"/>
      <c r="H85" s="1"/>
    </row>
    <row r="86" spans="1:8" x14ac:dyDescent="0.25">
      <c r="A86" s="35"/>
      <c r="B86" s="38" t="s">
        <v>97</v>
      </c>
      <c r="C86" s="39">
        <v>365675</v>
      </c>
      <c r="D86" s="40">
        <f>(C86/C90)</f>
        <v>0.36114872305396467</v>
      </c>
      <c r="E86" s="2"/>
      <c r="F86" s="2"/>
      <c r="G86" s="6"/>
      <c r="H86" s="1"/>
    </row>
    <row r="87" spans="1:8" x14ac:dyDescent="0.25">
      <c r="A87" s="35"/>
      <c r="B87" s="38" t="s">
        <v>56</v>
      </c>
      <c r="C87" s="39">
        <v>580960</v>
      </c>
      <c r="D87" s="40">
        <f>(C87/C90)</f>
        <v>0.57376895370323733</v>
      </c>
      <c r="E87" s="2"/>
      <c r="F87" s="2"/>
      <c r="G87" s="6"/>
      <c r="H87" s="1"/>
    </row>
    <row r="88" spans="1:8" x14ac:dyDescent="0.25">
      <c r="A88" s="35"/>
      <c r="B88" s="38" t="s">
        <v>98</v>
      </c>
      <c r="C88" s="42">
        <v>0</v>
      </c>
      <c r="D88" s="40">
        <f>(C88/C90)</f>
        <v>0</v>
      </c>
      <c r="E88" s="5"/>
      <c r="F88" s="5"/>
      <c r="G88" s="6"/>
      <c r="H88" s="1"/>
    </row>
    <row r="89" spans="1:8" x14ac:dyDescent="0.25">
      <c r="A89" s="35"/>
      <c r="B89" s="38" t="s">
        <v>99</v>
      </c>
      <c r="C89" s="42">
        <v>48216</v>
      </c>
      <c r="D89" s="40">
        <f>(C89/C90)</f>
        <v>4.7619188707923595E-2</v>
      </c>
      <c r="E89" s="5"/>
      <c r="F89" s="5"/>
      <c r="G89" s="6"/>
      <c r="H89" s="1"/>
    </row>
    <row r="90" spans="1:8" ht="15.75" thickBot="1" x14ac:dyDescent="0.3">
      <c r="A90" s="35"/>
      <c r="B90" s="43" t="s">
        <v>100</v>
      </c>
      <c r="C90" s="44">
        <f>SUM(C84:C89)</f>
        <v>1012533</v>
      </c>
      <c r="D90" s="45">
        <f>SUM(D84:D89)</f>
        <v>1</v>
      </c>
      <c r="E90" s="5"/>
      <c r="F90" s="5"/>
      <c r="G90" s="6"/>
      <c r="H90" s="1"/>
    </row>
    <row r="91" spans="1:8" x14ac:dyDescent="0.25">
      <c r="A91" s="35"/>
      <c r="B91" s="11"/>
      <c r="C91" s="10"/>
      <c r="D91" s="10"/>
      <c r="E91" s="10"/>
      <c r="F91" s="10"/>
      <c r="G91" s="6"/>
      <c r="H91" s="1"/>
    </row>
    <row r="92" spans="1:8" x14ac:dyDescent="0.25">
      <c r="A92" s="35"/>
      <c r="B92" s="12"/>
      <c r="C92" s="10"/>
      <c r="D92" s="10"/>
      <c r="E92" s="10"/>
      <c r="F92" s="10"/>
      <c r="G92" s="6"/>
      <c r="H92" s="1"/>
    </row>
    <row r="93" spans="1:8" ht="15.75" thickBot="1" x14ac:dyDescent="0.3">
      <c r="A93" s="47"/>
      <c r="B93" s="27"/>
      <c r="C93" s="28" t="s">
        <v>101</v>
      </c>
      <c r="D93" s="29"/>
      <c r="E93" s="30"/>
      <c r="F93" s="4"/>
      <c r="G93" s="6"/>
      <c r="H93" s="1"/>
    </row>
    <row r="94" spans="1:8" x14ac:dyDescent="0.25">
      <c r="A94" s="35"/>
      <c r="B94" s="31" t="s">
        <v>102</v>
      </c>
      <c r="C94" s="32">
        <v>380</v>
      </c>
      <c r="D94" s="32">
        <v>400</v>
      </c>
      <c r="E94" s="33">
        <v>420</v>
      </c>
      <c r="F94" s="26"/>
      <c r="G94" s="7"/>
      <c r="H94" s="1"/>
    </row>
    <row r="95" spans="1:8" ht="15.75" thickBot="1" x14ac:dyDescent="0.3">
      <c r="A95" s="35"/>
      <c r="B95" s="43" t="s">
        <v>105</v>
      </c>
      <c r="C95" s="44">
        <f>(G69/C94)</f>
        <v>2664.5601315789472</v>
      </c>
      <c r="D95" s="44">
        <f>(G69/D94)</f>
        <v>2531.3321249999999</v>
      </c>
      <c r="E95" s="46">
        <f>(G69/E94)</f>
        <v>2410.7925</v>
      </c>
      <c r="F95" s="26"/>
      <c r="G95" s="7"/>
      <c r="H95" s="1"/>
    </row>
    <row r="96" spans="1:8" x14ac:dyDescent="0.25">
      <c r="A96" s="35"/>
      <c r="B96" s="17" t="s">
        <v>103</v>
      </c>
      <c r="C96" s="8"/>
      <c r="D96" s="8"/>
      <c r="E96" s="8"/>
      <c r="F96" s="8"/>
      <c r="G96" s="8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</sheetData>
  <mergeCells count="9">
    <mergeCell ref="B82:C82"/>
    <mergeCell ref="E13:F13"/>
    <mergeCell ref="E11:F11"/>
    <mergeCell ref="E10:F10"/>
    <mergeCell ref="E9:F9"/>
    <mergeCell ref="E14:F14"/>
    <mergeCell ref="E15:F15"/>
    <mergeCell ref="B17:G17"/>
    <mergeCell ref="B19:C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bianual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</cp:lastModifiedBy>
  <cp:revision/>
  <dcterms:created xsi:type="dcterms:W3CDTF">2020-11-27T12:49:26Z</dcterms:created>
  <dcterms:modified xsi:type="dcterms:W3CDTF">2021-04-05T14:35:34Z</dcterms:modified>
  <cp:category/>
  <cp:contentStatus/>
</cp:coreProperties>
</file>