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https://d.docs.live.net/591727136883d763/Escritorio/FICHAS 2021/Area Combarbala  - copia - copia/"/>
    </mc:Choice>
  </mc:AlternateContent>
  <xr:revisionPtr revIDLastSave="16" documentId="8_{506FAB30-3607-42A0-A89B-B6A9CC8E8699}" xr6:coauthVersionLast="46" xr6:coauthVersionMax="46" xr10:uidLastSave="{3EFD3957-2811-45E7-A5F3-FC4E70D75695}"/>
  <bookViews>
    <workbookView xWindow="-90" yWindow="-90" windowWidth="19380" windowHeight="10980" xr2:uid="{00000000-000D-0000-FFFF-FFFF00000000}"/>
  </bookViews>
  <sheets>
    <sheet name="Queso de cabr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9" i="1" l="1"/>
  <c r="G38" i="1"/>
  <c r="G37" i="1"/>
  <c r="G21" i="1"/>
  <c r="C64" i="1" s="1"/>
  <c r="G27" i="1" l="1"/>
  <c r="C65" i="1" s="1"/>
  <c r="G45" i="1"/>
  <c r="C68" i="1" s="1"/>
  <c r="G12" i="1"/>
  <c r="G50" i="1" s="1"/>
  <c r="G22" i="1" l="1"/>
  <c r="G40" i="1"/>
  <c r="C67" i="1" s="1"/>
  <c r="G32" i="1"/>
  <c r="C66" i="1" s="1"/>
  <c r="G47" i="1" l="1"/>
  <c r="G48" i="1" s="1"/>
  <c r="G49" i="1" l="1"/>
  <c r="D75" i="1" s="1"/>
  <c r="C69" i="1"/>
  <c r="E75" i="1" l="1"/>
  <c r="G51" i="1"/>
  <c r="C75" i="1"/>
  <c r="C70" i="1"/>
  <c r="D67" i="1" l="1"/>
  <c r="D68" i="1"/>
  <c r="D64" i="1"/>
  <c r="D66" i="1"/>
  <c r="D69" i="1"/>
  <c r="D70" i="1" l="1"/>
</calcChain>
</file>

<file path=xl/sharedStrings.xml><?xml version="1.0" encoding="utf-8"?>
<sst xmlns="http://schemas.openxmlformats.org/spreadsheetml/2006/main" count="106" uniqueCount="81">
  <si>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</si>
  <si>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</si>
  <si>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</si>
  <si>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</si>
  <si>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</si>
  <si>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</si>
  <si>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</si>
  <si>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San Fernando</t>
  </si>
  <si>
    <t>DESTINO PRODUCCION</t>
  </si>
  <si>
    <t>COMUNA/LOCALIDAD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</si>
  <si>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</si>
  <si>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</si>
  <si>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</si>
  <si>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</si>
  <si>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</si>
  <si>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</si>
  <si>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</si>
  <si>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</si>
  <si>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</si>
  <si>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</si>
  <si>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</si>
  <si>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</si>
  <si>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</si>
  <si>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</si>
  <si>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</si>
  <si>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</si>
  <si>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</si>
  <si>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</si>
  <si>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</si>
  <si>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</si>
  <si>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</si>
  <si>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</si>
  <si>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</si>
  <si>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</si>
  <si>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</si>
  <si>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</si>
  <si>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</si>
  <si>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</si>
  <si>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</si>
  <si>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</si>
  <si>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</si>
  <si>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</si>
  <si>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</si>
  <si>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</si>
  <si>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</si>
  <si>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</si>
  <si>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</si>
  <si>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</si>
  <si>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</si>
  <si>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</si>
  <si>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</si>
  <si>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</si>
  <si>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</si>
  <si>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</si>
  <si>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</si>
  <si>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QUESO DE CABRA</t>
  </si>
  <si>
    <t>Criolla</t>
  </si>
  <si>
    <t>Bajo</t>
  </si>
  <si>
    <t>Coquimbo</t>
  </si>
  <si>
    <t>Combarbalá</t>
  </si>
  <si>
    <t>Mercado Local</t>
  </si>
  <si>
    <t>FECHA DE LACTANCIA</t>
  </si>
  <si>
    <t>Sept-Marzo</t>
  </si>
  <si>
    <t>Sept- Marzo</t>
  </si>
  <si>
    <t>Sequia</t>
  </si>
  <si>
    <t>Manejo del ganado  (pastoreo,ordeña, etc)</t>
  </si>
  <si>
    <t>Septiembre-Marzo</t>
  </si>
  <si>
    <t>Cuajo</t>
  </si>
  <si>
    <t>Kg.</t>
  </si>
  <si>
    <t>Sal fina</t>
  </si>
  <si>
    <t>Antiparasitarios</t>
  </si>
  <si>
    <t>Global</t>
  </si>
  <si>
    <t>Anual</t>
  </si>
  <si>
    <t>ELABORACION DE QUESO</t>
  </si>
  <si>
    <t>RENDIMIENTO (Kg de Queso/Cabeza)</t>
  </si>
  <si>
    <t>PRECIO ESPERADO ($/Kg.)</t>
  </si>
  <si>
    <t>Rendimiento (Kg/Cabeza)</t>
  </si>
  <si>
    <t>Costo unitario ($/Kg) (*)</t>
  </si>
  <si>
    <t>$/cabeza</t>
  </si>
  <si>
    <t>ESCENARIOS COSTO UNITARIO  ($/Cabeza)</t>
  </si>
  <si>
    <t>COSTOS DIRECTOS DE PRODUCCIÓN POR ANIMAL (INCLUYE 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</si>
</sst>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 * #,##0.00_ ;_ * \-#,##0.00_ ;_ * &quot;-&quot;??_ ;_ @_ "/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_-* #,##0_-;\-* #,##0_-;_-* &quot;-&quot;??_-;_-@_-"/>
  </numFmts>
  <fonts count="23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</font>
    <font>
      <sz val="10"/>
      <color theme="1"/>
      <name val="Helvetica Neue"/>
      <family val="2"/>
      <scheme val="minor"/>
    </font>
    <font>
      <b/>
      <sz val="10"/>
      <color indexed="8"/>
      <name val="Arial Narrow"/>
      <family val="2"/>
    </font>
    <font>
      <sz val="10"/>
      <name val="Arial"/>
      <family val="2"/>
    </font>
    <font>
      <b/>
      <i/>
      <sz val="9"/>
      <color theme="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0.79998168889431442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 applyNumberFormat="0" applyFill="0" applyBorder="0" applyProtection="0"/>
    <xf numFmtId="43" fontId="18" fillId="0" borderId="0" applyFont="0" applyFill="0" applyBorder="0" applyAlignment="0" applyProtection="0"/>
    <xf numFmtId="0" fontId="21" fillId="0" borderId="23"/>
  </cellStyleXfs>
  <cellXfs count="15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6" fillId="3" borderId="6" xfId="0" applyNumberFormat="1" applyFont="1" applyFill="1" applyBorder="1" applyAlignment="1">
      <alignment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vertical="center"/>
    </xf>
    <xf numFmtId="3" fontId="6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4" fillId="2" borderId="19" xfId="0" applyNumberFormat="1" applyFont="1" applyFill="1" applyBorder="1" applyAlignment="1">
      <alignment wrapText="1"/>
    </xf>
    <xf numFmtId="49" fontId="4" fillId="2" borderId="19" xfId="0" applyNumberFormat="1" applyFont="1" applyFill="1" applyBorder="1" applyAlignment="1">
      <alignment horizontal="center" wrapText="1"/>
    </xf>
    <xf numFmtId="0" fontId="4" fillId="2" borderId="19" xfId="0" applyNumberFormat="1" applyFont="1" applyFill="1" applyBorder="1" applyAlignment="1">
      <alignment wrapText="1"/>
    </xf>
    <xf numFmtId="49" fontId="4" fillId="2" borderId="19" xfId="0" applyNumberFormat="1" applyFont="1" applyFill="1" applyBorder="1" applyAlignment="1">
      <alignment horizontal="right" wrapText="1"/>
    </xf>
    <xf numFmtId="3" fontId="4" fillId="2" borderId="19" xfId="0" applyNumberFormat="1" applyFont="1" applyFill="1" applyBorder="1" applyAlignment="1">
      <alignment horizontal="right" wrapText="1"/>
    </xf>
    <xf numFmtId="49" fontId="6" fillId="3" borderId="15" xfId="0" applyNumberFormat="1" applyFont="1" applyFill="1" applyBorder="1" applyAlignment="1">
      <alignment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vertical="center"/>
    </xf>
    <xf numFmtId="3" fontId="6" fillId="3" borderId="15" xfId="0" applyNumberFormat="1" applyFont="1" applyFill="1" applyBorder="1" applyAlignment="1">
      <alignment vertical="center"/>
    </xf>
    <xf numFmtId="0" fontId="7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/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5" fontId="4" fillId="2" borderId="6" xfId="0" applyNumberFormat="1" applyFont="1" applyFill="1" applyBorder="1" applyAlignment="1"/>
    <xf numFmtId="49" fontId="8" fillId="3" borderId="20" xfId="0" applyNumberFormat="1" applyFont="1" applyFill="1" applyBorder="1" applyAlignment="1">
      <alignment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vertical="center"/>
    </xf>
    <xf numFmtId="3" fontId="8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1" xfId="0" applyFont="1" applyFill="1" applyBorder="1" applyAlignment="1"/>
    <xf numFmtId="0" fontId="14" fillId="7" borderId="23" xfId="0" applyFont="1" applyFill="1" applyBorder="1" applyAlignment="1"/>
    <xf numFmtId="49" fontId="12" fillId="8" borderId="24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167" fontId="12" fillId="2" borderId="6" xfId="0" applyNumberFormat="1" applyFont="1" applyFill="1" applyBorder="1" applyAlignment="1">
      <alignment vertical="center"/>
    </xf>
    <xf numFmtId="0" fontId="9" fillId="7" borderId="22" xfId="0" applyFont="1" applyFill="1" applyBorder="1" applyAlignment="1">
      <alignment vertical="center"/>
    </xf>
    <xf numFmtId="0" fontId="9" fillId="7" borderId="23" xfId="0" applyFont="1" applyFill="1" applyBorder="1" applyAlignment="1">
      <alignment vertical="center"/>
    </xf>
    <xf numFmtId="166" fontId="1" fillId="2" borderId="23" xfId="0" applyNumberFormat="1" applyFont="1" applyFill="1" applyBorder="1" applyAlignment="1">
      <alignment vertical="center"/>
    </xf>
    <xf numFmtId="166" fontId="16" fillId="2" borderId="23" xfId="0" applyNumberFormat="1" applyFont="1" applyFill="1" applyBorder="1" applyAlignment="1">
      <alignment vertical="center"/>
    </xf>
    <xf numFmtId="0" fontId="14" fillId="2" borderId="23" xfId="0" applyFont="1" applyFill="1" applyBorder="1" applyAlignment="1"/>
    <xf numFmtId="0" fontId="0" fillId="2" borderId="25" xfId="0" applyFont="1" applyFill="1" applyBorder="1" applyAlignment="1"/>
    <xf numFmtId="49" fontId="0" fillId="2" borderId="23" xfId="0" applyNumberFormat="1" applyFont="1" applyFill="1" applyBorder="1" applyAlignment="1">
      <alignment vertical="center"/>
    </xf>
    <xf numFmtId="0" fontId="9" fillId="2" borderId="23" xfId="0" applyFont="1" applyFill="1" applyBorder="1" applyAlignment="1">
      <alignment vertical="center"/>
    </xf>
    <xf numFmtId="0" fontId="2" fillId="2" borderId="26" xfId="0" applyFont="1" applyFill="1" applyBorder="1" applyAlignment="1"/>
    <xf numFmtId="3" fontId="2" fillId="2" borderId="26" xfId="0" applyNumberFormat="1" applyFont="1" applyFill="1" applyBorder="1" applyAlignment="1"/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166" fontId="1" fillId="5" borderId="29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6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6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9" fillId="5" borderId="33" xfId="0" applyFont="1" applyFill="1" applyBorder="1" applyAlignment="1">
      <alignment vertical="center"/>
    </xf>
    <xf numFmtId="166" fontId="1" fillId="6" borderId="34" xfId="0" applyNumberFormat="1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15" fillId="2" borderId="23" xfId="0" applyFont="1" applyFill="1" applyBorder="1" applyAlignment="1">
      <alignment vertical="center"/>
    </xf>
    <xf numFmtId="49" fontId="12" fillId="8" borderId="35" xfId="0" applyNumberFormat="1" applyFont="1" applyFill="1" applyBorder="1" applyAlignment="1">
      <alignment vertical="center"/>
    </xf>
    <xf numFmtId="49" fontId="14" fillId="8" borderId="36" xfId="0" applyNumberFormat="1" applyFont="1" applyFill="1" applyBorder="1" applyAlignment="1"/>
    <xf numFmtId="49" fontId="12" fillId="2" borderId="37" xfId="0" applyNumberFormat="1" applyFont="1" applyFill="1" applyBorder="1" applyAlignment="1">
      <alignment vertical="center"/>
    </xf>
    <xf numFmtId="9" fontId="14" fillId="2" borderId="38" xfId="0" applyNumberFormat="1" applyFont="1" applyFill="1" applyBorder="1" applyAlignment="1"/>
    <xf numFmtId="49" fontId="12" fillId="8" borderId="39" xfId="0" applyNumberFormat="1" applyFont="1" applyFill="1" applyBorder="1" applyAlignment="1">
      <alignment vertical="center"/>
    </xf>
    <xf numFmtId="167" fontId="12" fillId="8" borderId="40" xfId="0" applyNumberFormat="1" applyFont="1" applyFill="1" applyBorder="1" applyAlignment="1">
      <alignment vertical="center"/>
    </xf>
    <xf numFmtId="9" fontId="12" fillId="8" borderId="41" xfId="0" applyNumberFormat="1" applyFont="1" applyFill="1" applyBorder="1" applyAlignment="1">
      <alignment vertical="center"/>
    </xf>
    <xf numFmtId="0" fontId="14" fillId="9" borderId="44" xfId="0" applyFont="1" applyFill="1" applyBorder="1" applyAlignment="1"/>
    <xf numFmtId="0" fontId="14" fillId="2" borderId="23" xfId="0" applyFont="1" applyFill="1" applyBorder="1" applyAlignment="1">
      <alignment vertical="center"/>
    </xf>
    <xf numFmtId="49" fontId="14" fillId="2" borderId="23" xfId="0" applyNumberFormat="1" applyFont="1" applyFill="1" applyBorder="1" applyAlignment="1">
      <alignment vertical="center"/>
    </xf>
    <xf numFmtId="49" fontId="12" fillId="2" borderId="45" xfId="0" applyNumberFormat="1" applyFont="1" applyFill="1" applyBorder="1" applyAlignment="1">
      <alignment vertical="center"/>
    </xf>
    <xf numFmtId="0" fontId="14" fillId="2" borderId="46" xfId="0" applyFont="1" applyFill="1" applyBorder="1" applyAlignment="1"/>
    <xf numFmtId="0" fontId="14" fillId="2" borderId="47" xfId="0" applyFont="1" applyFill="1" applyBorder="1" applyAlignment="1"/>
    <xf numFmtId="49" fontId="14" fillId="2" borderId="48" xfId="0" applyNumberFormat="1" applyFont="1" applyFill="1" applyBorder="1" applyAlignment="1">
      <alignment vertical="center"/>
    </xf>
    <xf numFmtId="0" fontId="14" fillId="2" borderId="49" xfId="0" applyFont="1" applyFill="1" applyBorder="1" applyAlignment="1"/>
    <xf numFmtId="49" fontId="14" fillId="2" borderId="50" xfId="0" applyNumberFormat="1" applyFont="1" applyFill="1" applyBorder="1" applyAlignment="1">
      <alignment vertical="center"/>
    </xf>
    <xf numFmtId="0" fontId="14" fillId="2" borderId="51" xfId="0" applyFont="1" applyFill="1" applyBorder="1" applyAlignment="1"/>
    <xf numFmtId="0" fontId="14" fillId="2" borderId="52" xfId="0" applyFont="1" applyFill="1" applyBorder="1" applyAlignment="1"/>
    <xf numFmtId="0" fontId="12" fillId="7" borderId="23" xfId="0" applyFont="1" applyFill="1" applyBorder="1" applyAlignment="1">
      <alignment vertical="center"/>
    </xf>
    <xf numFmtId="0" fontId="9" fillId="9" borderId="22" xfId="0" applyFont="1" applyFill="1" applyBorder="1" applyAlignment="1">
      <alignment vertical="center"/>
    </xf>
    <xf numFmtId="49" fontId="17" fillId="9" borderId="23" xfId="0" applyNumberFormat="1" applyFont="1" applyFill="1" applyBorder="1" applyAlignment="1">
      <alignment vertical="center"/>
    </xf>
    <xf numFmtId="0" fontId="9" fillId="9" borderId="23" xfId="0" applyFont="1" applyFill="1" applyBorder="1" applyAlignment="1">
      <alignment vertical="center"/>
    </xf>
    <xf numFmtId="0" fontId="9" fillId="9" borderId="53" xfId="0" applyFont="1" applyFill="1" applyBorder="1" applyAlignment="1">
      <alignment vertical="center"/>
    </xf>
    <xf numFmtId="0" fontId="12" fillId="8" borderId="54" xfId="0" applyNumberFormat="1" applyFont="1" applyFill="1" applyBorder="1" applyAlignment="1">
      <alignment vertical="center"/>
    </xf>
    <xf numFmtId="0" fontId="12" fillId="8" borderId="55" xfId="0" applyNumberFormat="1" applyFont="1" applyFill="1" applyBorder="1" applyAlignment="1">
      <alignment vertical="center"/>
    </xf>
    <xf numFmtId="167" fontId="12" fillId="8" borderId="41" xfId="0" applyNumberFormat="1" applyFont="1" applyFill="1" applyBorder="1" applyAlignment="1">
      <alignment vertical="center"/>
    </xf>
    <xf numFmtId="0" fontId="0" fillId="0" borderId="23" xfId="0" applyNumberFormat="1" applyFont="1" applyBorder="1" applyAlignment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19" fillId="0" borderId="56" xfId="0" applyFont="1" applyBorder="1" applyAlignment="1">
      <alignment vertical="center"/>
    </xf>
    <xf numFmtId="0" fontId="19" fillId="0" borderId="56" xfId="0" applyFont="1" applyBorder="1" applyAlignment="1">
      <alignment horizontal="center" vertical="center"/>
    </xf>
    <xf numFmtId="168" fontId="19" fillId="0" borderId="56" xfId="1" applyNumberFormat="1" applyFont="1" applyBorder="1" applyAlignment="1">
      <alignment horizontal="center" vertical="center"/>
    </xf>
    <xf numFmtId="49" fontId="20" fillId="2" borderId="6" xfId="0" applyNumberFormat="1" applyFont="1" applyFill="1" applyBorder="1" applyAlignment="1">
      <alignment horizontal="left" vertical="center" wrapText="1"/>
    </xf>
    <xf numFmtId="49" fontId="17" fillId="9" borderId="42" xfId="0" applyNumberFormat="1" applyFont="1" applyFill="1" applyBorder="1" applyAlignment="1">
      <alignment vertical="center"/>
    </xf>
    <xf numFmtId="0" fontId="12" fillId="9" borderId="43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57" xfId="0" applyNumberFormat="1" applyFont="1" applyFill="1" applyBorder="1" applyAlignment="1">
      <alignment wrapText="1"/>
    </xf>
    <xf numFmtId="49" fontId="3" fillId="3" borderId="58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22" fillId="3" borderId="6" xfId="0" applyNumberFormat="1" applyFont="1" applyFill="1" applyBorder="1" applyAlignment="1">
      <alignment horizontal="center" vertical="center"/>
    </xf>
    <xf numFmtId="0" fontId="22" fillId="4" borderId="6" xfId="0" applyFont="1" applyFill="1" applyBorder="1" applyAlignment="1">
      <alignment horizontal="center" vertical="center"/>
    </xf>
    <xf numFmtId="49" fontId="12" fillId="10" borderId="37" xfId="0" applyNumberFormat="1" applyFont="1" applyFill="1" applyBorder="1" applyAlignment="1">
      <alignment vertical="center"/>
    </xf>
  </cellXfs>
  <cellStyles count="3">
    <cellStyle name="Millares" xfId="1" builtinId="3"/>
    <cellStyle name="Normal" xfId="0" builtinId="0"/>
    <cellStyle name="Normal 2 3" xfId="2" xr:uid="{00000000-0005-0000-0000-000002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307974</xdr:colOff>
      <xdr:row>0</xdr:row>
      <xdr:rowOff>190499</xdr:rowOff>
    </xdr:from>
    <xdr:to>
      <xdr:col>7</xdr:col>
      <xdr:colOff>9524</xdr:colOff>
      <xdr:row>7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974" y="190499"/>
          <a:ext cx="6207125" cy="1143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76"/>
  <sheetViews>
    <sheetView showGridLines="0" tabSelected="1" topLeftCell="A50" zoomScale="130" zoomScaleNormal="130" workbookViewId="0">
      <selection activeCell="F71" sqref="F71"/>
    </sheetView>
  </sheetViews>
  <sheetFormatPr baseColWidth="10" defaultColWidth="10.86328125" defaultRowHeight="11.25" customHeight="1"/>
  <cols>
    <col min="1" max="1" width="4.40625" style="1" customWidth="1"/>
    <col min="2" max="2" width="16.7265625" style="1" customWidth="1"/>
    <col min="3" max="3" width="19.40625" style="1" customWidth="1"/>
    <col min="4" max="4" width="9.40625" style="1" customWidth="1"/>
    <col min="5" max="5" width="19.76953125" style="1" customWidth="1"/>
    <col min="6" max="6" width="11" style="1" customWidth="1"/>
    <col min="7" max="7" width="12.40625" style="1" customWidth="1"/>
    <col min="8" max="255" width="10.8632812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55</v>
      </c>
      <c r="D9" s="8"/>
      <c r="E9" s="146" t="s">
        <v>74</v>
      </c>
      <c r="F9" s="147"/>
      <c r="G9" s="9">
        <v>20</v>
      </c>
    </row>
    <row r="10" spans="1:7" ht="38.25" customHeight="1">
      <c r="A10" s="5"/>
      <c r="B10" s="10" t="s">
        <v>1</v>
      </c>
      <c r="C10" s="11" t="s">
        <v>56</v>
      </c>
      <c r="D10" s="12"/>
      <c r="E10" s="144" t="s">
        <v>2</v>
      </c>
      <c r="F10" s="145"/>
      <c r="G10" s="14" t="s">
        <v>62</v>
      </c>
    </row>
    <row r="11" spans="1:7" ht="18" customHeight="1">
      <c r="A11" s="5"/>
      <c r="B11" s="10" t="s">
        <v>3</v>
      </c>
      <c r="C11" s="14" t="s">
        <v>57</v>
      </c>
      <c r="D11" s="12"/>
      <c r="E11" s="144" t="s">
        <v>75</v>
      </c>
      <c r="F11" s="145"/>
      <c r="G11" s="15">
        <v>5800</v>
      </c>
    </row>
    <row r="12" spans="1:7" ht="11.25" customHeight="1">
      <c r="A12" s="5"/>
      <c r="B12" s="10" t="s">
        <v>4</v>
      </c>
      <c r="C12" s="16" t="s">
        <v>58</v>
      </c>
      <c r="D12" s="12"/>
      <c r="E12" s="17" t="s">
        <v>5</v>
      </c>
      <c r="F12" s="18"/>
      <c r="G12" s="19">
        <f>(G9*G11)</f>
        <v>116000</v>
      </c>
    </row>
    <row r="13" spans="1:7" ht="11.25" customHeight="1">
      <c r="A13" s="5"/>
      <c r="B13" s="10" t="s">
        <v>6</v>
      </c>
      <c r="C13" s="14" t="s">
        <v>7</v>
      </c>
      <c r="D13" s="12"/>
      <c r="E13" s="144" t="s">
        <v>8</v>
      </c>
      <c r="F13" s="145"/>
      <c r="G13" s="14" t="s">
        <v>60</v>
      </c>
    </row>
    <row r="14" spans="1:7" ht="13.5" customHeight="1">
      <c r="A14" s="5"/>
      <c r="B14" s="10" t="s">
        <v>9</v>
      </c>
      <c r="C14" s="14" t="s">
        <v>59</v>
      </c>
      <c r="D14" s="12"/>
      <c r="E14" s="144" t="s">
        <v>61</v>
      </c>
      <c r="F14" s="145"/>
      <c r="G14" s="14" t="s">
        <v>63</v>
      </c>
    </row>
    <row r="15" spans="1:7" ht="25.5" customHeight="1">
      <c r="A15" s="5"/>
      <c r="B15" s="10" t="s">
        <v>10</v>
      </c>
      <c r="C15" s="20">
        <v>44267</v>
      </c>
      <c r="D15" s="12"/>
      <c r="E15" s="148" t="s">
        <v>11</v>
      </c>
      <c r="F15" s="149"/>
      <c r="G15" s="16" t="s">
        <v>64</v>
      </c>
    </row>
    <row r="16" spans="1:7" ht="12" customHeight="1">
      <c r="A16" s="2"/>
      <c r="B16" s="21"/>
      <c r="C16" s="22"/>
      <c r="D16" s="23"/>
      <c r="E16" s="24"/>
      <c r="F16" s="24"/>
      <c r="G16" s="25"/>
    </row>
    <row r="17" spans="1:7" ht="12" customHeight="1">
      <c r="A17" s="26"/>
      <c r="B17" s="150" t="s">
        <v>80</v>
      </c>
      <c r="C17" s="151"/>
      <c r="D17" s="151"/>
      <c r="E17" s="151"/>
      <c r="F17" s="151"/>
      <c r="G17" s="151"/>
    </row>
    <row r="18" spans="1:7" ht="12" customHeight="1">
      <c r="A18" s="2"/>
      <c r="B18" s="27"/>
      <c r="C18" s="28"/>
      <c r="D18" s="28"/>
      <c r="E18" s="28"/>
      <c r="F18" s="29"/>
      <c r="G18" s="29"/>
    </row>
    <row r="19" spans="1:7" ht="12" customHeight="1">
      <c r="A19" s="5"/>
      <c r="B19" s="30" t="s">
        <v>12</v>
      </c>
      <c r="C19" s="31"/>
      <c r="D19" s="32"/>
      <c r="E19" s="32"/>
      <c r="F19" s="32"/>
      <c r="G19" s="32"/>
    </row>
    <row r="20" spans="1:7" ht="24" customHeight="1">
      <c r="A20" s="26"/>
      <c r="B20" s="33" t="s">
        <v>13</v>
      </c>
      <c r="C20" s="33" t="s">
        <v>14</v>
      </c>
      <c r="D20" s="33" t="s">
        <v>15</v>
      </c>
      <c r="E20" s="33" t="s">
        <v>16</v>
      </c>
      <c r="F20" s="33" t="s">
        <v>17</v>
      </c>
      <c r="G20" s="33" t="s">
        <v>18</v>
      </c>
    </row>
    <row r="21" spans="1:7" ht="12.75" customHeight="1">
      <c r="A21" s="26"/>
      <c r="B21" s="137" t="s">
        <v>65</v>
      </c>
      <c r="C21" s="34" t="s">
        <v>19</v>
      </c>
      <c r="D21" s="35">
        <v>2</v>
      </c>
      <c r="E21" s="137" t="s">
        <v>66</v>
      </c>
      <c r="F21" s="19">
        <v>18000</v>
      </c>
      <c r="G21" s="19">
        <f>(D21*F21)</f>
        <v>36000</v>
      </c>
    </row>
    <row r="22" spans="1:7" ht="12.75" customHeight="1">
      <c r="A22" s="26"/>
      <c r="B22" s="36" t="s">
        <v>20</v>
      </c>
      <c r="C22" s="37"/>
      <c r="D22" s="37"/>
      <c r="E22" s="37"/>
      <c r="F22" s="38"/>
      <c r="G22" s="39">
        <f>SUM(G21:G21)</f>
        <v>36000</v>
      </c>
    </row>
    <row r="23" spans="1:7" ht="12" customHeight="1">
      <c r="A23" s="2"/>
      <c r="B23" s="27"/>
      <c r="C23" s="29"/>
      <c r="D23" s="29"/>
      <c r="E23" s="29"/>
      <c r="F23" s="40"/>
      <c r="G23" s="40"/>
    </row>
    <row r="24" spans="1:7" ht="12" customHeight="1">
      <c r="A24" s="5"/>
      <c r="B24" s="41" t="s">
        <v>21</v>
      </c>
      <c r="C24" s="42"/>
      <c r="D24" s="43"/>
      <c r="E24" s="43"/>
      <c r="F24" s="44"/>
      <c r="G24" s="44"/>
    </row>
    <row r="25" spans="1:7" ht="24" customHeight="1">
      <c r="A25" s="5"/>
      <c r="B25" s="45" t="s">
        <v>13</v>
      </c>
      <c r="C25" s="46" t="s">
        <v>14</v>
      </c>
      <c r="D25" s="46" t="s">
        <v>15</v>
      </c>
      <c r="E25" s="45" t="s">
        <v>16</v>
      </c>
      <c r="F25" s="46" t="s">
        <v>17</v>
      </c>
      <c r="G25" s="45" t="s">
        <v>18</v>
      </c>
    </row>
    <row r="26" spans="1:7" ht="12" customHeight="1">
      <c r="A26" s="5"/>
      <c r="B26" s="47"/>
      <c r="C26" s="48"/>
      <c r="D26" s="48"/>
      <c r="E26" s="48"/>
      <c r="F26" s="135"/>
      <c r="G26" s="135"/>
    </row>
    <row r="27" spans="1:7" ht="12" customHeight="1">
      <c r="A27" s="5"/>
      <c r="B27" s="49" t="s">
        <v>22</v>
      </c>
      <c r="C27" s="50"/>
      <c r="D27" s="50"/>
      <c r="E27" s="50"/>
      <c r="F27" s="51"/>
      <c r="G27" s="136">
        <f>SUM(G26)</f>
        <v>0</v>
      </c>
    </row>
    <row r="28" spans="1:7" ht="12" customHeight="1">
      <c r="A28" s="2"/>
      <c r="B28" s="52"/>
      <c r="C28" s="53"/>
      <c r="D28" s="53"/>
      <c r="E28" s="53"/>
      <c r="F28" s="54"/>
      <c r="G28" s="54"/>
    </row>
    <row r="29" spans="1:7" ht="12" customHeight="1">
      <c r="A29" s="5"/>
      <c r="B29" s="41" t="s">
        <v>23</v>
      </c>
      <c r="C29" s="42"/>
      <c r="D29" s="43"/>
      <c r="E29" s="43"/>
      <c r="F29" s="44"/>
      <c r="G29" s="44"/>
    </row>
    <row r="30" spans="1:7" ht="24" customHeight="1">
      <c r="A30" s="5"/>
      <c r="B30" s="55" t="s">
        <v>13</v>
      </c>
      <c r="C30" s="55" t="s">
        <v>14</v>
      </c>
      <c r="D30" s="55" t="s">
        <v>15</v>
      </c>
      <c r="E30" s="55" t="s">
        <v>16</v>
      </c>
      <c r="F30" s="56" t="s">
        <v>17</v>
      </c>
      <c r="G30" s="55" t="s">
        <v>18</v>
      </c>
    </row>
    <row r="31" spans="1:7" ht="12.75" customHeight="1">
      <c r="A31" s="26"/>
      <c r="B31" s="57"/>
      <c r="C31" s="58"/>
      <c r="D31" s="59"/>
      <c r="E31" s="60"/>
      <c r="F31" s="61"/>
      <c r="G31" s="61"/>
    </row>
    <row r="32" spans="1:7" ht="12.75" customHeight="1">
      <c r="A32" s="5"/>
      <c r="B32" s="62" t="s">
        <v>24</v>
      </c>
      <c r="C32" s="63"/>
      <c r="D32" s="63"/>
      <c r="E32" s="63"/>
      <c r="F32" s="64"/>
      <c r="G32" s="65">
        <f>SUM(G31:G31)</f>
        <v>0</v>
      </c>
    </row>
    <row r="33" spans="1:11" ht="12" customHeight="1">
      <c r="A33" s="2"/>
      <c r="B33" s="52"/>
      <c r="C33" s="53"/>
      <c r="D33" s="53"/>
      <c r="E33" s="53"/>
      <c r="F33" s="54"/>
      <c r="G33" s="54"/>
    </row>
    <row r="34" spans="1:11" ht="12" customHeight="1">
      <c r="A34" s="5"/>
      <c r="B34" s="41" t="s">
        <v>25</v>
      </c>
      <c r="C34" s="42"/>
      <c r="D34" s="43"/>
      <c r="E34" s="43"/>
      <c r="F34" s="44"/>
      <c r="G34" s="44"/>
    </row>
    <row r="35" spans="1:11" ht="24" customHeight="1">
      <c r="A35" s="5"/>
      <c r="B35" s="56" t="s">
        <v>26</v>
      </c>
      <c r="C35" s="56" t="s">
        <v>27</v>
      </c>
      <c r="D35" s="56" t="s">
        <v>28</v>
      </c>
      <c r="E35" s="56" t="s">
        <v>16</v>
      </c>
      <c r="F35" s="56" t="s">
        <v>17</v>
      </c>
      <c r="G35" s="56" t="s">
        <v>18</v>
      </c>
      <c r="K35" s="134"/>
    </row>
    <row r="36" spans="1:11" ht="25.5" customHeight="1">
      <c r="A36" s="26"/>
      <c r="B36" s="141" t="s">
        <v>73</v>
      </c>
      <c r="C36" s="66"/>
      <c r="D36" s="66"/>
      <c r="E36" s="66"/>
      <c r="F36" s="66"/>
      <c r="G36" s="66"/>
      <c r="K36" s="134"/>
    </row>
    <row r="37" spans="1:11" ht="12.75" customHeight="1">
      <c r="A37" s="26"/>
      <c r="B37" s="138" t="s">
        <v>67</v>
      </c>
      <c r="C37" s="139" t="s">
        <v>68</v>
      </c>
      <c r="D37" s="139">
        <v>0.3</v>
      </c>
      <c r="E37" s="139" t="s">
        <v>66</v>
      </c>
      <c r="F37" s="140">
        <v>4600</v>
      </c>
      <c r="G37" s="140">
        <f>F37*D37</f>
        <v>1380</v>
      </c>
    </row>
    <row r="38" spans="1:11" ht="12.75" customHeight="1">
      <c r="A38" s="26"/>
      <c r="B38" s="138" t="s">
        <v>69</v>
      </c>
      <c r="C38" s="139" t="s">
        <v>68</v>
      </c>
      <c r="D38" s="139">
        <v>2.2000000000000002</v>
      </c>
      <c r="E38" s="139" t="s">
        <v>66</v>
      </c>
      <c r="F38" s="140">
        <v>520</v>
      </c>
      <c r="G38" s="140">
        <f>F38*D38</f>
        <v>1144</v>
      </c>
    </row>
    <row r="39" spans="1:11" ht="12.75" customHeight="1">
      <c r="A39" s="26"/>
      <c r="B39" s="138" t="s">
        <v>70</v>
      </c>
      <c r="C39" s="139" t="s">
        <v>71</v>
      </c>
      <c r="D39" s="139">
        <v>1</v>
      </c>
      <c r="E39" s="139" t="s">
        <v>72</v>
      </c>
      <c r="F39" s="140">
        <v>4200</v>
      </c>
      <c r="G39" s="140">
        <f>F39*D39</f>
        <v>4200</v>
      </c>
    </row>
    <row r="40" spans="1:11" ht="13.5" customHeight="1">
      <c r="A40" s="5"/>
      <c r="B40" s="69" t="s">
        <v>29</v>
      </c>
      <c r="C40" s="70"/>
      <c r="D40" s="70"/>
      <c r="E40" s="70"/>
      <c r="F40" s="71"/>
      <c r="G40" s="72">
        <f>SUM(G36:G39)</f>
        <v>6724</v>
      </c>
    </row>
    <row r="41" spans="1:11" ht="12" customHeight="1">
      <c r="A41" s="2"/>
      <c r="B41" s="52"/>
      <c r="C41" s="53"/>
      <c r="D41" s="53"/>
      <c r="E41" s="73"/>
      <c r="F41" s="54"/>
      <c r="G41" s="54"/>
    </row>
    <row r="42" spans="1:11" ht="12" customHeight="1">
      <c r="A42" s="5"/>
      <c r="B42" s="41" t="s">
        <v>30</v>
      </c>
      <c r="C42" s="42"/>
      <c r="D42" s="43"/>
      <c r="E42" s="43"/>
      <c r="F42" s="44"/>
      <c r="G42" s="44"/>
    </row>
    <row r="43" spans="1:11" ht="24" customHeight="1">
      <c r="A43" s="5"/>
      <c r="B43" s="55" t="s">
        <v>31</v>
      </c>
      <c r="C43" s="56" t="s">
        <v>27</v>
      </c>
      <c r="D43" s="56" t="s">
        <v>28</v>
      </c>
      <c r="E43" s="55" t="s">
        <v>16</v>
      </c>
      <c r="F43" s="56" t="s">
        <v>17</v>
      </c>
      <c r="G43" s="55" t="s">
        <v>18</v>
      </c>
    </row>
    <row r="44" spans="1:11" ht="12.75" customHeight="1">
      <c r="A44" s="26"/>
      <c r="B44" s="13"/>
      <c r="C44" s="67"/>
      <c r="D44" s="68"/>
      <c r="E44" s="34"/>
      <c r="F44" s="74"/>
      <c r="G44" s="68"/>
    </row>
    <row r="45" spans="1:11" ht="13.5" customHeight="1">
      <c r="A45" s="5"/>
      <c r="B45" s="75" t="s">
        <v>32</v>
      </c>
      <c r="C45" s="76"/>
      <c r="D45" s="76"/>
      <c r="E45" s="76"/>
      <c r="F45" s="77"/>
      <c r="G45" s="78">
        <f>SUM(G44)</f>
        <v>0</v>
      </c>
    </row>
    <row r="46" spans="1:11" ht="12" customHeight="1">
      <c r="A46" s="2"/>
      <c r="B46" s="94"/>
      <c r="C46" s="94"/>
      <c r="D46" s="94"/>
      <c r="E46" s="94"/>
      <c r="F46" s="95"/>
      <c r="G46" s="95"/>
    </row>
    <row r="47" spans="1:11" ht="12" customHeight="1">
      <c r="A47" s="91"/>
      <c r="B47" s="96" t="s">
        <v>33</v>
      </c>
      <c r="C47" s="97"/>
      <c r="D47" s="97"/>
      <c r="E47" s="97"/>
      <c r="F47" s="97"/>
      <c r="G47" s="98">
        <f>G22+G27+G32+G40+G45</f>
        <v>42724</v>
      </c>
    </row>
    <row r="48" spans="1:11" ht="12" customHeight="1">
      <c r="A48" s="91"/>
      <c r="B48" s="99" t="s">
        <v>34</v>
      </c>
      <c r="C48" s="80"/>
      <c r="D48" s="80"/>
      <c r="E48" s="80"/>
      <c r="F48" s="80"/>
      <c r="G48" s="100">
        <f>G47*0.05</f>
        <v>2136.2000000000003</v>
      </c>
    </row>
    <row r="49" spans="1:7" ht="12" customHeight="1">
      <c r="A49" s="91"/>
      <c r="B49" s="101" t="s">
        <v>35</v>
      </c>
      <c r="C49" s="79"/>
      <c r="D49" s="79"/>
      <c r="E49" s="79"/>
      <c r="F49" s="79"/>
      <c r="G49" s="102">
        <f>G48+G47</f>
        <v>44860.2</v>
      </c>
    </row>
    <row r="50" spans="1:7" ht="12" customHeight="1">
      <c r="A50" s="91"/>
      <c r="B50" s="99" t="s">
        <v>36</v>
      </c>
      <c r="C50" s="80"/>
      <c r="D50" s="80"/>
      <c r="E50" s="80"/>
      <c r="F50" s="80"/>
      <c r="G50" s="100">
        <f>G12</f>
        <v>116000</v>
      </c>
    </row>
    <row r="51" spans="1:7" ht="12" customHeight="1">
      <c r="A51" s="91"/>
      <c r="B51" s="103" t="s">
        <v>37</v>
      </c>
      <c r="C51" s="104"/>
      <c r="D51" s="104"/>
      <c r="E51" s="104"/>
      <c r="F51" s="104"/>
      <c r="G51" s="105">
        <f>G50-G49</f>
        <v>71139.8</v>
      </c>
    </row>
    <row r="52" spans="1:7" ht="12" customHeight="1">
      <c r="A52" s="91"/>
      <c r="B52" s="92" t="s">
        <v>38</v>
      </c>
      <c r="C52" s="93"/>
      <c r="D52" s="93"/>
      <c r="E52" s="93"/>
      <c r="F52" s="93"/>
      <c r="G52" s="88"/>
    </row>
    <row r="53" spans="1:7" ht="12.75" customHeight="1" thickBot="1">
      <c r="A53" s="91"/>
      <c r="B53" s="106"/>
      <c r="C53" s="93"/>
      <c r="D53" s="93"/>
      <c r="E53" s="93"/>
      <c r="F53" s="93"/>
      <c r="G53" s="88"/>
    </row>
    <row r="54" spans="1:7" ht="12" customHeight="1">
      <c r="A54" s="91"/>
      <c r="B54" s="118" t="s">
        <v>39</v>
      </c>
      <c r="C54" s="119"/>
      <c r="D54" s="119"/>
      <c r="E54" s="119"/>
      <c r="F54" s="120"/>
      <c r="G54" s="88"/>
    </row>
    <row r="55" spans="1:7" ht="12" customHeight="1">
      <c r="A55" s="91"/>
      <c r="B55" s="121" t="s">
        <v>40</v>
      </c>
      <c r="C55" s="90"/>
      <c r="D55" s="90"/>
      <c r="E55" s="90"/>
      <c r="F55" s="122"/>
      <c r="G55" s="88"/>
    </row>
    <row r="56" spans="1:7" ht="12" customHeight="1">
      <c r="A56" s="91"/>
      <c r="B56" s="121" t="s">
        <v>41</v>
      </c>
      <c r="C56" s="90"/>
      <c r="D56" s="90"/>
      <c r="E56" s="90"/>
      <c r="F56" s="122"/>
      <c r="G56" s="88"/>
    </row>
    <row r="57" spans="1:7" ht="12" customHeight="1">
      <c r="A57" s="91"/>
      <c r="B57" s="121" t="s">
        <v>42</v>
      </c>
      <c r="C57" s="90"/>
      <c r="D57" s="90"/>
      <c r="E57" s="90"/>
      <c r="F57" s="122"/>
      <c r="G57" s="88"/>
    </row>
    <row r="58" spans="1:7" ht="12" customHeight="1">
      <c r="A58" s="91"/>
      <c r="B58" s="121" t="s">
        <v>43</v>
      </c>
      <c r="C58" s="90"/>
      <c r="D58" s="90"/>
      <c r="E58" s="90"/>
      <c r="F58" s="122"/>
      <c r="G58" s="88"/>
    </row>
    <row r="59" spans="1:7" ht="12" customHeight="1">
      <c r="A59" s="91"/>
      <c r="B59" s="121" t="s">
        <v>44</v>
      </c>
      <c r="C59" s="90"/>
      <c r="D59" s="90"/>
      <c r="E59" s="90"/>
      <c r="F59" s="122"/>
      <c r="G59" s="88"/>
    </row>
    <row r="60" spans="1:7" ht="12.75" customHeight="1" thickBot="1">
      <c r="A60" s="91"/>
      <c r="B60" s="123" t="s">
        <v>45</v>
      </c>
      <c r="C60" s="124"/>
      <c r="D60" s="124"/>
      <c r="E60" s="124"/>
      <c r="F60" s="125"/>
      <c r="G60" s="88"/>
    </row>
    <row r="61" spans="1:7" ht="12.75" customHeight="1">
      <c r="A61" s="91"/>
      <c r="B61" s="116"/>
      <c r="C61" s="90"/>
      <c r="D61" s="90"/>
      <c r="E61" s="90"/>
      <c r="F61" s="90"/>
      <c r="G61" s="88"/>
    </row>
    <row r="62" spans="1:7" ht="15" customHeight="1" thickBot="1">
      <c r="A62" s="91"/>
      <c r="B62" s="142" t="s">
        <v>46</v>
      </c>
      <c r="C62" s="143"/>
      <c r="D62" s="115"/>
      <c r="E62" s="82"/>
      <c r="F62" s="82"/>
      <c r="G62" s="88"/>
    </row>
    <row r="63" spans="1:7" ht="12" customHeight="1">
      <c r="A63" s="91"/>
      <c r="B63" s="108" t="s">
        <v>31</v>
      </c>
      <c r="C63" s="83" t="s">
        <v>78</v>
      </c>
      <c r="D63" s="109" t="s">
        <v>47</v>
      </c>
      <c r="E63" s="82"/>
      <c r="F63" s="82"/>
      <c r="G63" s="88"/>
    </row>
    <row r="64" spans="1:7" ht="12" customHeight="1">
      <c r="A64" s="91"/>
      <c r="B64" s="110" t="s">
        <v>48</v>
      </c>
      <c r="C64" s="84">
        <f>G21</f>
        <v>36000</v>
      </c>
      <c r="D64" s="111">
        <f>(C64/C70)</f>
        <v>0.80249307849719798</v>
      </c>
      <c r="E64" s="82"/>
      <c r="F64" s="82"/>
      <c r="G64" s="88"/>
    </row>
    <row r="65" spans="1:7" ht="12" customHeight="1">
      <c r="A65" s="91"/>
      <c r="B65" s="110" t="s">
        <v>49</v>
      </c>
      <c r="C65" s="84">
        <f>G27</f>
        <v>0</v>
      </c>
      <c r="D65" s="111">
        <v>0</v>
      </c>
      <c r="E65" s="82"/>
      <c r="F65" s="82"/>
      <c r="G65" s="88"/>
    </row>
    <row r="66" spans="1:7" ht="12" customHeight="1">
      <c r="A66" s="91"/>
      <c r="B66" s="110" t="s">
        <v>50</v>
      </c>
      <c r="C66" s="84">
        <f>G32</f>
        <v>0</v>
      </c>
      <c r="D66" s="111">
        <f>(C66/C70)</f>
        <v>0</v>
      </c>
      <c r="E66" s="82"/>
      <c r="F66" s="82"/>
      <c r="G66" s="88"/>
    </row>
    <row r="67" spans="1:7" ht="12" customHeight="1">
      <c r="A67" s="91"/>
      <c r="B67" s="110" t="s">
        <v>26</v>
      </c>
      <c r="C67" s="84">
        <f>G40</f>
        <v>6724</v>
      </c>
      <c r="D67" s="111">
        <f>(C67/C70)</f>
        <v>0.14988787388375444</v>
      </c>
      <c r="E67" s="82"/>
      <c r="F67" s="82"/>
      <c r="G67" s="88"/>
    </row>
    <row r="68" spans="1:7" ht="12" customHeight="1">
      <c r="A68" s="91"/>
      <c r="B68" s="110" t="s">
        <v>51</v>
      </c>
      <c r="C68" s="85">
        <f>G45</f>
        <v>0</v>
      </c>
      <c r="D68" s="111">
        <f>(C68/C70)</f>
        <v>0</v>
      </c>
      <c r="E68" s="87"/>
      <c r="F68" s="87"/>
      <c r="G68" s="88"/>
    </row>
    <row r="69" spans="1:7" ht="12" customHeight="1">
      <c r="A69" s="91"/>
      <c r="B69" s="110" t="s">
        <v>52</v>
      </c>
      <c r="C69" s="85">
        <f>G48</f>
        <v>2136.2000000000003</v>
      </c>
      <c r="D69" s="111">
        <f>(C69/C70)</f>
        <v>4.761904761904763E-2</v>
      </c>
      <c r="E69" s="87"/>
      <c r="F69" s="87"/>
      <c r="G69" s="88"/>
    </row>
    <row r="70" spans="1:7" ht="12.75" customHeight="1" thickBot="1">
      <c r="A70" s="91"/>
      <c r="B70" s="112" t="s">
        <v>53</v>
      </c>
      <c r="C70" s="113">
        <f>SUM(C64:C69)</f>
        <v>44860.2</v>
      </c>
      <c r="D70" s="114">
        <f>SUM(D64:D69)</f>
        <v>1</v>
      </c>
      <c r="E70" s="87"/>
      <c r="F70" s="87"/>
      <c r="G70" s="88"/>
    </row>
    <row r="71" spans="1:7" ht="12" customHeight="1">
      <c r="A71" s="91"/>
      <c r="B71" s="106"/>
      <c r="C71" s="93"/>
      <c r="D71" s="93"/>
      <c r="E71" s="93"/>
      <c r="F71" s="93"/>
      <c r="G71" s="88"/>
    </row>
    <row r="72" spans="1:7" ht="12.75" customHeight="1">
      <c r="A72" s="91"/>
      <c r="B72" s="107"/>
      <c r="C72" s="93"/>
      <c r="D72" s="93"/>
      <c r="E72" s="93"/>
      <c r="F72" s="93"/>
      <c r="G72" s="88"/>
    </row>
    <row r="73" spans="1:7" ht="12" customHeight="1" thickBot="1">
      <c r="A73" s="81"/>
      <c r="B73" s="127"/>
      <c r="C73" s="128" t="s">
        <v>79</v>
      </c>
      <c r="D73" s="129"/>
      <c r="E73" s="130"/>
      <c r="F73" s="86"/>
      <c r="G73" s="88"/>
    </row>
    <row r="74" spans="1:7" ht="12" customHeight="1">
      <c r="A74" s="91"/>
      <c r="B74" s="152" t="s">
        <v>76</v>
      </c>
      <c r="C74" s="131">
        <v>18</v>
      </c>
      <c r="D74" s="131">
        <v>20</v>
      </c>
      <c r="E74" s="132">
        <v>22</v>
      </c>
      <c r="F74" s="126"/>
      <c r="G74" s="89"/>
    </row>
    <row r="75" spans="1:7" ht="12.75" customHeight="1" thickBot="1">
      <c r="A75" s="91"/>
      <c r="B75" s="112" t="s">
        <v>77</v>
      </c>
      <c r="C75" s="113">
        <f>(G49/C74)</f>
        <v>2492.2333333333331</v>
      </c>
      <c r="D75" s="113">
        <f>(G49/D74)</f>
        <v>2243.0099999999998</v>
      </c>
      <c r="E75" s="133">
        <f>(G49/E74)</f>
        <v>2039.1</v>
      </c>
      <c r="F75" s="126"/>
      <c r="G75" s="89"/>
    </row>
    <row r="76" spans="1:7" ht="15.65" customHeight="1">
      <c r="A76" s="91"/>
      <c r="B76" s="117" t="s">
        <v>54</v>
      </c>
      <c r="C76" s="90"/>
      <c r="D76" s="90"/>
      <c r="E76" s="90"/>
      <c r="F76" s="90"/>
      <c r="G76" s="90"/>
    </row>
  </sheetData>
  <mergeCells count="8">
    <mergeCell ref="B62:C6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Queso de cabra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Lucia González</cp:lastModifiedBy>
  <dcterms:created xsi:type="dcterms:W3CDTF">2020-11-27T12:49:26Z</dcterms:created>
  <dcterms:modified xsi:type="dcterms:W3CDTF">2021-04-08T22:18:30Z</dcterms:modified>
</cp:coreProperties>
</file>