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300" tabRatio="779" activeTab="0"/>
  </bookViews>
  <sheets>
    <sheet name="Hoja1" sheetId="1" r:id="rId1"/>
  </sheets>
  <definedNames>
    <definedName name="_xlnm.Print_Area" localSheetId="0">'Hoja1'!$A$9:$F$102</definedName>
  </definedNames>
  <calcPr fullCalcOnLoad="1"/>
</workbook>
</file>

<file path=xl/sharedStrings.xml><?xml version="1.0" encoding="utf-8"?>
<sst xmlns="http://schemas.openxmlformats.org/spreadsheetml/2006/main" count="235" uniqueCount="158">
  <si>
    <t>Medio</t>
  </si>
  <si>
    <t>INGRESO ESPERADO, con IVA ($)</t>
  </si>
  <si>
    <t>COMUNA/LOCALIDAD</t>
  </si>
  <si>
    <t>Todas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</si>
  <si>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</si>
  <si>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</si>
  <si>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</si>
  <si>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</si>
  <si>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</si>
  <si>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</si>
  <si>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</si>
  <si>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</si>
  <si>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</si>
  <si>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</si>
  <si>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Subtotal Jornadas Hombre</t>
  </si>
  <si>
    <t>INSUMOS</t>
  </si>
  <si>
    <t>Insumos</t>
  </si>
  <si>
    <t>Subtotal Insumos</t>
  </si>
  <si>
    <t>OTROS</t>
  </si>
  <si>
    <t>Item</t>
  </si>
  <si>
    <t>Subtotal Otros</t>
  </si>
  <si>
    <t>Más Imprevistos (5%)</t>
  </si>
  <si>
    <t xml:space="preserve">Cantidad </t>
  </si>
  <si>
    <t>Cantidad</t>
  </si>
  <si>
    <t>Septiembre - Octubre</t>
  </si>
  <si>
    <t>ÁREA</t>
  </si>
  <si>
    <t>RUBRO O CULTIVO</t>
  </si>
  <si>
    <t>REGIÓN</t>
  </si>
  <si>
    <t>NIVEL TECNOLOGICO</t>
  </si>
  <si>
    <t>Diciembre - Febrero</t>
  </si>
  <si>
    <t>VARIEDAD</t>
  </si>
  <si>
    <t>MAQUINARIA</t>
  </si>
  <si>
    <t>JM</t>
  </si>
  <si>
    <t>Subtotal Costo Maquinaria</t>
  </si>
  <si>
    <t>Septiembre</t>
  </si>
  <si>
    <t>Noviembre</t>
  </si>
  <si>
    <t>Octubre</t>
  </si>
  <si>
    <t>JORNADAS ANIMAL</t>
  </si>
  <si>
    <t>JA</t>
  </si>
  <si>
    <t>Subtotal Jornadas Animal</t>
  </si>
  <si>
    <t>Aradura</t>
  </si>
  <si>
    <t>lt</t>
  </si>
  <si>
    <t>kg</t>
  </si>
  <si>
    <t>Noviembre - Diciembre</t>
  </si>
  <si>
    <t>Surqueadura</t>
  </si>
  <si>
    <t>c/u</t>
  </si>
  <si>
    <t>Mercado mayorista</t>
  </si>
  <si>
    <t>Transplante</t>
  </si>
  <si>
    <t>Limpia manual y sellado</t>
  </si>
  <si>
    <t>Fertilizacion en surco</t>
  </si>
  <si>
    <t>Cultivadora</t>
  </si>
  <si>
    <t>Rastraje (2)</t>
  </si>
  <si>
    <t>Bomba de espalda</t>
  </si>
  <si>
    <t>Nitrato de potasio</t>
  </si>
  <si>
    <t>FERTILIZANTES</t>
  </si>
  <si>
    <t>INSECTICIDAS</t>
  </si>
  <si>
    <r>
      <rPr>
        <b/>
        <sz val="9"/>
        <rFont val="Arial"/>
        <family val="2"/>
      </rPr>
      <t>Fuente</t>
    </r>
    <r>
      <rPr>
        <sz val="9"/>
        <rFont val="Arial"/>
        <family val="2"/>
      </rPr>
      <t>: INDAP</t>
    </r>
  </si>
  <si>
    <t>COSTOS DIRECTOS DE PRODUCCION POR HECTAREA</t>
  </si>
  <si>
    <t>TOTAL COSTOS DIRECTOS ($)</t>
  </si>
  <si>
    <t>TOTAL COSTOS ($)</t>
  </si>
  <si>
    <t>INGRESOS ESPERADOS ($)</t>
  </si>
  <si>
    <t>RESULTADO ECONOMICO ($)</t>
  </si>
  <si>
    <t>Precio esperado por unidad ($)</t>
  </si>
  <si>
    <t>Aplicación de pesticidas (7)</t>
  </si>
  <si>
    <t>Arreglo de guías</t>
  </si>
  <si>
    <t xml:space="preserve">Colocación de polietileno </t>
  </si>
  <si>
    <t>Lib. B. O'Higgins</t>
  </si>
  <si>
    <t>FECHA ESTIMADA DEL PRECIO DE VENTA</t>
  </si>
  <si>
    <t>DESTINO DE LA PRODUCCION</t>
  </si>
  <si>
    <t>Epoca (mes)</t>
  </si>
  <si>
    <t>RENDIMIENTO (Unidades/ha)</t>
  </si>
  <si>
    <t>SEMILLAS O PLANTAS</t>
  </si>
  <si>
    <t>Superfosfato triple</t>
  </si>
  <si>
    <t>Lt</t>
  </si>
  <si>
    <t>Muriato de potasio</t>
  </si>
  <si>
    <t>Nitrato de calcio</t>
  </si>
  <si>
    <t>Diciembre - Enero</t>
  </si>
  <si>
    <t>Metalaxil MZ-58 WP</t>
  </si>
  <si>
    <t>Previcur Energy 840 SL</t>
  </si>
  <si>
    <t>Amistar Top</t>
  </si>
  <si>
    <t>Topas 200 EW</t>
  </si>
  <si>
    <t>Septiembre - Noviembre</t>
  </si>
  <si>
    <t>rollos</t>
  </si>
  <si>
    <t>Fosfimax 40-20</t>
  </si>
  <si>
    <t>ALIETTE 80 wg</t>
  </si>
  <si>
    <t>nutrifarm size up</t>
  </si>
  <si>
    <t>Flower Power</t>
  </si>
  <si>
    <t>Riegos</t>
  </si>
  <si>
    <t>Riego pretransplante</t>
  </si>
  <si>
    <t>Cosecha y carga</t>
  </si>
  <si>
    <t>Aplicación de pesticidas</t>
  </si>
  <si>
    <t>Septiembre - Diciembre</t>
  </si>
  <si>
    <t xml:space="preserve"> Agosto</t>
  </si>
  <si>
    <t>Agosto</t>
  </si>
  <si>
    <t xml:space="preserve"> kg </t>
  </si>
  <si>
    <t xml:space="preserve"> Lt </t>
  </si>
  <si>
    <t xml:space="preserve"> Kg </t>
  </si>
  <si>
    <t xml:space="preserve"> lt </t>
  </si>
  <si>
    <t>FUNGICIDA</t>
  </si>
  <si>
    <t xml:space="preserve">actara </t>
  </si>
  <si>
    <t xml:space="preserve">ciromas 75% WP
</t>
  </si>
  <si>
    <t xml:space="preserve">karate zeon </t>
  </si>
  <si>
    <t>vertimec</t>
  </si>
  <si>
    <t>noviembre -dciembre</t>
  </si>
  <si>
    <t xml:space="preserve"> </t>
  </si>
  <si>
    <t>Colmenas</t>
  </si>
  <si>
    <r>
      <rPr>
        <b/>
        <u val="single"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</si>
  <si>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</si>
  <si>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</si>
  <si>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</si>
  <si>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</si>
  <si>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</si>
  <si>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</si>
  <si>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</si>
  <si>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</si>
  <si>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</si>
  <si>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</si>
  <si>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</si>
  <si>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</si>
  <si>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</si>
  <si>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</si>
  <si>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($/Ha)</t>
  </si>
  <si>
    <t>Rendimiento (unidades/hà)</t>
  </si>
  <si>
    <t>Costo unitario ($/unidad) (*)</t>
  </si>
  <si>
    <t>(*): Este valor representa el valor mìnimo de venta del producto</t>
  </si>
  <si>
    <t>Catira-Delta</t>
  </si>
  <si>
    <t>Octubre-Noviembre</t>
  </si>
  <si>
    <t>Kelpac</t>
  </si>
  <si>
    <t>Lt.</t>
  </si>
  <si>
    <t>Ultrasol</t>
  </si>
  <si>
    <t>Kg</t>
  </si>
  <si>
    <t>Helada, sequia, lluvia</t>
  </si>
  <si>
    <t>Octubre Noviembre</t>
  </si>
  <si>
    <t>Nemacur</t>
  </si>
  <si>
    <t>Algaman 5L</t>
  </si>
  <si>
    <t>agosto</t>
  </si>
  <si>
    <t>Rengo</t>
  </si>
  <si>
    <t>SANDIA TUNEL</t>
  </si>
  <si>
    <t>Instalación de mulch</t>
  </si>
  <si>
    <t>Julio</t>
  </si>
  <si>
    <t>Colocar Arcos y Túnel</t>
  </si>
  <si>
    <t>Manejo de túnel</t>
  </si>
  <si>
    <t>Agostp-Octubre</t>
  </si>
  <si>
    <t>Retiro de mulch</t>
  </si>
  <si>
    <t>Enero</t>
  </si>
  <si>
    <t>Agosto - Noviembre</t>
  </si>
  <si>
    <t>Septiembre-Diciembre</t>
  </si>
  <si>
    <t>Septiembre-Noviembre</t>
  </si>
  <si>
    <t>Octubre-Noviembr</t>
  </si>
  <si>
    <t>Plantines (injertados)</t>
  </si>
  <si>
    <t>7. Dencidad de plantación 3 m x 1</t>
  </si>
  <si>
    <t>Polietileno Túnel (0,05 micrones * 2 mts)</t>
  </si>
  <si>
    <t>Polietileno mulch 0.03 micrones 1,2 mts</t>
  </si>
  <si>
    <t xml:space="preserve">Noviembre-Diciembre </t>
  </si>
  <si>
    <t>Noviembre-Dicimbre</t>
  </si>
  <si>
    <t>Flete</t>
  </si>
  <si>
    <t>Entrada Lo Valedor</t>
  </si>
  <si>
    <t>3. Precio esperado por ventas corresponde a precio en Lo Valledor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</si>
</sst>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_-;\-* #,##0_-;_-* &quot;-&quot;??_-;_-@_-"/>
    <numFmt numFmtId="195" formatCode="_ * #,##0.0_ ;_ * \-#,##0.0_ ;_ * &quot;-&quot;??_ ;_ @_ "/>
    <numFmt numFmtId="196" formatCode="&quot;$&quot;\ #,##0"/>
    <numFmt numFmtId="197" formatCode="_-* #,##0.0_-;\-* #,##0.0_-;_-* &quot;-&quot;??_-;_-@_-"/>
    <numFmt numFmtId="198" formatCode="0.0"/>
    <numFmt numFmtId="199" formatCode="_-&quot;$&quot;\ * #,##0_-;\-&quot;$&quot;\ * #,##0_-;_-&quot;$&quot;\ * &quot;-&quot;??_-;_-@_-"/>
    <numFmt numFmtId="200" formatCode="#,##0_ ;\-#,##0\ "/>
    <numFmt numFmtId="201" formatCode="_-[$$-340A]\ * #,##0.00_-;\-[$$-340A]\ * #,##0.00_-;_-[$$-340A]\ * &quot;-&quot;??_-;_-@_-"/>
    <numFmt numFmtId="202" formatCode="_-[$$-340A]\ * #,##0.0_-;\-[$$-340A]\ * #,##0.0_-;_-[$$-340A]\ * &quot;-&quot;??_-;_-@_-"/>
    <numFmt numFmtId="203" formatCode="_-[$$-340A]\ * #,##0_-;\-[$$-340A]\ * #,##0_-;_-[$$-340A]\ * &quot;-&quot;??_-;_-@_-"/>
    <numFmt numFmtId="204" formatCode="#,##0.0"/>
    <numFmt numFmtId="205" formatCode="&quot; &quot;* #,##0&quot; &quot;;&quot; &quot;* &quot;-&quot;#,##0&quot; &quot;;&quot; &quot;* &quot;- &quot;"/>
    <numFmt numFmtId="206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b/>
      <i/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10" xfId="0" applyNumberFormat="1" applyFont="1" applyBorder="1" applyAlignment="1">
      <alignment horizontal="right" vertical="center"/>
    </xf>
    <xf numFmtId="17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right" vertical="center"/>
    </xf>
    <xf numFmtId="0" fontId="47" fillId="0" borderId="0" xfId="0" applyFont="1" applyBorder="1" applyAlignment="1">
      <alignment wrapText="1"/>
    </xf>
    <xf numFmtId="1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justify" wrapText="1"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wrapText="1"/>
    </xf>
    <xf numFmtId="3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3" fontId="47" fillId="0" borderId="0" xfId="47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3" fontId="49" fillId="0" borderId="11" xfId="47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/>
    </xf>
    <xf numFmtId="17" fontId="47" fillId="33" borderId="10" xfId="0" applyNumberFormat="1" applyFont="1" applyFill="1" applyBorder="1" applyAlignment="1">
      <alignment horizontal="right"/>
    </xf>
    <xf numFmtId="203" fontId="47" fillId="0" borderId="0" xfId="53" applyNumberFormat="1" applyFont="1" applyBorder="1" applyAlignment="1">
      <alignment horizontal="center"/>
    </xf>
    <xf numFmtId="200" fontId="47" fillId="0" borderId="10" xfId="0" applyNumberFormat="1" applyFont="1" applyFill="1" applyBorder="1" applyAlignment="1">
      <alignment horizontal="right" vertical="center"/>
    </xf>
    <xf numFmtId="200" fontId="47" fillId="0" borderId="11" xfId="53" applyNumberFormat="1" applyFont="1" applyFill="1" applyBorder="1" applyAlignment="1">
      <alignment horizontal="center" wrapText="1"/>
    </xf>
    <xf numFmtId="200" fontId="47" fillId="0" borderId="11" xfId="53" applyNumberFormat="1" applyFont="1" applyFill="1" applyBorder="1" applyAlignment="1">
      <alignment horizontal="center" vertical="center" wrapText="1"/>
    </xf>
    <xf numFmtId="200" fontId="47" fillId="0" borderId="11" xfId="53" applyNumberFormat="1" applyFont="1" applyBorder="1" applyAlignment="1">
      <alignment horizontal="center"/>
    </xf>
    <xf numFmtId="200" fontId="47" fillId="0" borderId="11" xfId="5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3" fontId="49" fillId="33" borderId="11" xfId="47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171" fontId="6" fillId="0" borderId="12" xfId="47" applyFont="1" applyFill="1" applyBorder="1" applyAlignment="1">
      <alignment horizontal="center"/>
    </xf>
    <xf numFmtId="3" fontId="6" fillId="0" borderId="12" xfId="47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28" fillId="0" borderId="11" xfId="62" applyNumberFormat="1" applyFont="1" applyFill="1" applyBorder="1" applyAlignment="1" applyProtection="1">
      <alignment horizontal="left" vertical="center"/>
      <protection/>
    </xf>
    <xf numFmtId="171" fontId="6" fillId="0" borderId="11" xfId="47" applyFont="1" applyFill="1" applyBorder="1" applyAlignment="1">
      <alignment horizontal="center"/>
    </xf>
    <xf numFmtId="3" fontId="6" fillId="0" borderId="11" xfId="47" applyNumberFormat="1" applyFont="1" applyFill="1" applyBorder="1" applyAlignment="1">
      <alignment horizontal="center"/>
    </xf>
    <xf numFmtId="3" fontId="47" fillId="0" borderId="11" xfId="53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71" fontId="6" fillId="0" borderId="13" xfId="0" applyNumberFormat="1" applyFont="1" applyBorder="1" applyAlignment="1">
      <alignment horizontal="center"/>
    </xf>
    <xf numFmtId="204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/>
    </xf>
    <xf numFmtId="171" fontId="6" fillId="0" borderId="13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9" fontId="7" fillId="34" borderId="16" xfId="0" applyNumberFormat="1" applyFont="1" applyFill="1" applyBorder="1" applyAlignment="1">
      <alignment/>
    </xf>
    <xf numFmtId="205" fontId="8" fillId="34" borderId="15" xfId="0" applyNumberFormat="1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49" fontId="8" fillId="35" borderId="17" xfId="0" applyNumberFormat="1" applyFont="1" applyFill="1" applyBorder="1" applyAlignment="1">
      <alignment vertical="center"/>
    </xf>
    <xf numFmtId="49" fontId="8" fillId="35" borderId="18" xfId="0" applyNumberFormat="1" applyFont="1" applyFill="1" applyBorder="1" applyAlignment="1">
      <alignment vertical="center"/>
    </xf>
    <xf numFmtId="205" fontId="8" fillId="35" borderId="19" xfId="0" applyNumberFormat="1" applyFont="1" applyFill="1" applyBorder="1" applyAlignment="1">
      <alignment vertical="center"/>
    </xf>
    <xf numFmtId="205" fontId="8" fillId="35" borderId="20" xfId="0" applyNumberFormat="1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vertical="center"/>
    </xf>
    <xf numFmtId="49" fontId="49" fillId="36" borderId="0" xfId="0" applyNumberFormat="1" applyFont="1" applyFill="1" applyBorder="1" applyAlignment="1">
      <alignment vertical="center"/>
    </xf>
    <xf numFmtId="0" fontId="49" fillId="36" borderId="0" xfId="0" applyFont="1" applyFill="1" applyBorder="1" applyAlignment="1">
      <alignment vertical="center"/>
    </xf>
    <xf numFmtId="0" fontId="49" fillId="36" borderId="22" xfId="0" applyFont="1" applyFill="1" applyBorder="1" applyAlignment="1">
      <alignment horizontal="center" vertical="center" wrapText="1"/>
    </xf>
    <xf numFmtId="0" fontId="52" fillId="36" borderId="23" xfId="0" applyFont="1" applyFill="1" applyBorder="1" applyAlignment="1">
      <alignment/>
    </xf>
    <xf numFmtId="9" fontId="8" fillId="35" borderId="20" xfId="0" applyNumberFormat="1" applyFont="1" applyFill="1" applyBorder="1" applyAlignment="1">
      <alignment vertical="center"/>
    </xf>
    <xf numFmtId="49" fontId="8" fillId="35" borderId="24" xfId="0" applyNumberFormat="1" applyFont="1" applyFill="1" applyBorder="1" applyAlignment="1">
      <alignment vertical="center"/>
    </xf>
    <xf numFmtId="49" fontId="8" fillId="35" borderId="25" xfId="0" applyNumberFormat="1" applyFont="1" applyFill="1" applyBorder="1" applyAlignment="1">
      <alignment vertical="center"/>
    </xf>
    <xf numFmtId="49" fontId="7" fillId="35" borderId="26" xfId="0" applyNumberFormat="1" applyFont="1" applyFill="1" applyBorder="1" applyAlignment="1">
      <alignment/>
    </xf>
    <xf numFmtId="0" fontId="49" fillId="27" borderId="10" xfId="0" applyFont="1" applyFill="1" applyBorder="1" applyAlignment="1">
      <alignment vertical="center" wrapText="1"/>
    </xf>
    <xf numFmtId="3" fontId="6" fillId="0" borderId="13" xfId="0" applyNumberFormat="1" applyFont="1" applyBorder="1" applyAlignment="1">
      <alignment horizontal="center"/>
    </xf>
    <xf numFmtId="49" fontId="8" fillId="34" borderId="0" xfId="0" applyNumberFormat="1" applyFont="1" applyFill="1" applyBorder="1" applyAlignment="1">
      <alignment vertical="center"/>
    </xf>
    <xf numFmtId="3" fontId="47" fillId="0" borderId="11" xfId="53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9" fillId="27" borderId="28" xfId="0" applyFont="1" applyFill="1" applyBorder="1" applyAlignment="1">
      <alignment horizontal="center" vertical="center" wrapText="1"/>
    </xf>
    <xf numFmtId="0" fontId="49" fillId="27" borderId="29" xfId="0" applyFont="1" applyFill="1" applyBorder="1" applyAlignment="1">
      <alignment horizontal="center" vertical="center" wrapText="1"/>
    </xf>
    <xf numFmtId="49" fontId="49" fillId="36" borderId="30" xfId="0" applyNumberFormat="1" applyFont="1" applyFill="1" applyBorder="1" applyAlignment="1">
      <alignment vertical="center"/>
    </xf>
    <xf numFmtId="200" fontId="47" fillId="0" borderId="11" xfId="53" applyNumberFormat="1" applyFont="1" applyFill="1" applyBorder="1" applyAlignment="1">
      <alignment horizontal="right" wrapText="1"/>
    </xf>
    <xf numFmtId="200" fontId="47" fillId="0" borderId="11" xfId="53" applyNumberFormat="1" applyFont="1" applyFill="1" applyBorder="1" applyAlignment="1">
      <alignment horizontal="right" vertical="center" wrapText="1"/>
    </xf>
    <xf numFmtId="200" fontId="47" fillId="0" borderId="11" xfId="53" applyNumberFormat="1" applyFont="1" applyBorder="1" applyAlignment="1">
      <alignment horizontal="right"/>
    </xf>
    <xf numFmtId="3" fontId="47" fillId="0" borderId="12" xfId="53" applyNumberFormat="1" applyFont="1" applyBorder="1" applyAlignment="1">
      <alignment horizontal="right"/>
    </xf>
    <xf numFmtId="3" fontId="49" fillId="0" borderId="11" xfId="47" applyNumberFormat="1" applyFont="1" applyFill="1" applyBorder="1" applyAlignment="1">
      <alignment horizontal="right" vertical="center" wrapText="1"/>
    </xf>
    <xf numFmtId="3" fontId="51" fillId="0" borderId="13" xfId="0" applyNumberFormat="1" applyFont="1" applyBorder="1" applyAlignment="1">
      <alignment horizontal="right"/>
    </xf>
    <xf numFmtId="3" fontId="47" fillId="0" borderId="11" xfId="53" applyNumberFormat="1" applyFont="1" applyBorder="1" applyAlignment="1">
      <alignment horizontal="right"/>
    </xf>
    <xf numFmtId="169" fontId="8" fillId="35" borderId="31" xfId="48" applyFont="1" applyFill="1" applyBorder="1" applyAlignment="1">
      <alignment vertical="center"/>
    </xf>
    <xf numFmtId="200" fontId="0" fillId="0" borderId="0" xfId="0" applyNumberFormat="1" applyAlignment="1">
      <alignment/>
    </xf>
    <xf numFmtId="169" fontId="49" fillId="36" borderId="30" xfId="48" applyFont="1" applyFill="1" applyBorder="1" applyAlignment="1">
      <alignment horizontal="right" vertical="center"/>
    </xf>
    <xf numFmtId="0" fontId="49" fillId="27" borderId="28" xfId="0" applyFont="1" applyFill="1" applyBorder="1" applyAlignment="1">
      <alignment vertical="center" wrapText="1"/>
    </xf>
    <xf numFmtId="0" fontId="49" fillId="27" borderId="11" xfId="0" applyFont="1" applyFill="1" applyBorder="1" applyAlignment="1">
      <alignment horizontal="center" vertical="center" wrapText="1"/>
    </xf>
    <xf numFmtId="0" fontId="49" fillId="27" borderId="32" xfId="0" applyFont="1" applyFill="1" applyBorder="1" applyAlignment="1">
      <alignment vertical="center" wrapText="1"/>
    </xf>
    <xf numFmtId="169" fontId="49" fillId="27" borderId="11" xfId="48" applyFont="1" applyFill="1" applyBorder="1" applyAlignment="1">
      <alignment horizontal="center" vertical="center" wrapText="1"/>
    </xf>
    <xf numFmtId="169" fontId="49" fillId="27" borderId="11" xfId="48" applyFont="1" applyFill="1" applyBorder="1" applyAlignment="1">
      <alignment horizontal="right" vertical="center" wrapText="1"/>
    </xf>
    <xf numFmtId="169" fontId="49" fillId="27" borderId="11" xfId="48" applyFont="1" applyFill="1" applyBorder="1" applyAlignment="1">
      <alignment horizontal="left" vertical="center" wrapText="1"/>
    </xf>
    <xf numFmtId="49" fontId="49" fillId="36" borderId="30" xfId="0" applyNumberFormat="1" applyFont="1" applyFill="1" applyBorder="1" applyAlignment="1">
      <alignment vertical="center"/>
    </xf>
    <xf numFmtId="49" fontId="49" fillId="36" borderId="33" xfId="0" applyNumberFormat="1" applyFont="1" applyFill="1" applyBorder="1" applyAlignment="1">
      <alignment vertical="center"/>
    </xf>
    <xf numFmtId="0" fontId="49" fillId="27" borderId="28" xfId="0" applyFont="1" applyFill="1" applyBorder="1" applyAlignment="1">
      <alignment horizontal="center" vertical="center" wrapText="1"/>
    </xf>
    <xf numFmtId="0" fontId="49" fillId="27" borderId="2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53" fillId="27" borderId="0" xfId="0" applyFont="1" applyFill="1" applyBorder="1" applyAlignment="1">
      <alignment horizontal="center" vertical="center"/>
    </xf>
    <xf numFmtId="49" fontId="49" fillId="36" borderId="0" xfId="0" applyNumberFormat="1" applyFont="1" applyFill="1" applyBorder="1" applyAlignment="1">
      <alignment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6" xfId="51"/>
    <cellStyle name="Millares 6 2" xfId="52"/>
    <cellStyle name="Currency" xfId="53"/>
    <cellStyle name="Currency [0]" xfId="54"/>
    <cellStyle name="Moneda 2" xfId="55"/>
    <cellStyle name="Neutral" xfId="56"/>
    <cellStyle name="Normal 2" xfId="57"/>
    <cellStyle name="Normal 2 3" xfId="58"/>
    <cellStyle name="Normal 4" xfId="59"/>
    <cellStyle name="Normal 4 2" xfId="60"/>
    <cellStyle name="Normal 6" xfId="61"/>
    <cellStyle name="Normal_Hoja1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1200150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19"/>
  <sheetViews>
    <sheetView showGridLines="0" tabSelected="1" zoomScalePageLayoutView="0" workbookViewId="0" topLeftCell="A70">
      <selection activeCell="F18" sqref="F18"/>
    </sheetView>
  </sheetViews>
  <sheetFormatPr defaultColWidth="16.00390625" defaultRowHeight="15"/>
  <cols>
    <col min="1" max="1" width="35.00390625" style="0" customWidth="1"/>
    <col min="2" max="2" width="15.57421875" style="0" customWidth="1"/>
    <col min="3" max="3" width="9.8515625" style="0" bestFit="1" customWidth="1"/>
    <col min="4" max="4" width="20.7109375" style="0" customWidth="1"/>
    <col min="5" max="5" width="12.8515625" style="0" customWidth="1"/>
    <col min="6" max="6" width="18.421875" style="0" bestFit="1" customWidth="1"/>
    <col min="7" max="7" width="43.421875" style="0" bestFit="1" customWidth="1"/>
    <col min="8" max="8" width="8.28125" style="0" customWidth="1"/>
    <col min="9" max="9" width="9.8515625" style="0" bestFit="1" customWidth="1"/>
    <col min="10" max="10" width="17.421875" style="0" bestFit="1" customWidth="1"/>
    <col min="11" max="11" width="15.7109375" style="0" bestFit="1" customWidth="1"/>
    <col min="12" max="12" width="17.57421875" style="0" bestFit="1" customWidth="1"/>
  </cols>
  <sheetData>
    <row r="7" ht="16.5" customHeight="1"/>
    <row r="9" spans="1:6" ht="15" customHeight="1">
      <c r="A9" s="83" t="s">
        <v>26</v>
      </c>
      <c r="B9" s="32" t="s">
        <v>137</v>
      </c>
      <c r="C9" s="1"/>
      <c r="D9" s="110" t="s">
        <v>70</v>
      </c>
      <c r="E9" s="111"/>
      <c r="F9" s="2">
        <v>8500</v>
      </c>
    </row>
    <row r="10" spans="1:6" ht="15">
      <c r="A10" s="31" t="s">
        <v>30</v>
      </c>
      <c r="B10" s="33" t="s">
        <v>125</v>
      </c>
      <c r="C10" s="1"/>
      <c r="D10" s="112" t="s">
        <v>67</v>
      </c>
      <c r="E10" s="112"/>
      <c r="F10" s="3" t="s">
        <v>76</v>
      </c>
    </row>
    <row r="11" spans="1:6" ht="15">
      <c r="A11" s="31" t="s">
        <v>28</v>
      </c>
      <c r="B11" s="33" t="s">
        <v>0</v>
      </c>
      <c r="C11" s="1"/>
      <c r="D11" s="113" t="s">
        <v>62</v>
      </c>
      <c r="E11" s="114"/>
      <c r="F11" s="36">
        <v>1500</v>
      </c>
    </row>
    <row r="12" spans="1:6" ht="15">
      <c r="A12" s="31" t="s">
        <v>27</v>
      </c>
      <c r="B12" s="33" t="s">
        <v>66</v>
      </c>
      <c r="C12" s="1"/>
      <c r="D12" s="112" t="s">
        <v>1</v>
      </c>
      <c r="E12" s="112"/>
      <c r="F12" s="2">
        <f>(F9*F11)</f>
        <v>12750000</v>
      </c>
    </row>
    <row r="13" spans="1:6" ht="15">
      <c r="A13" s="31" t="s">
        <v>25</v>
      </c>
      <c r="B13" s="33" t="s">
        <v>136</v>
      </c>
      <c r="C13" s="1"/>
      <c r="D13" s="112" t="s">
        <v>68</v>
      </c>
      <c r="E13" s="112"/>
      <c r="F13" s="4" t="s">
        <v>46</v>
      </c>
    </row>
    <row r="14" spans="1:6" ht="15">
      <c r="A14" s="31" t="s">
        <v>2</v>
      </c>
      <c r="B14" s="33" t="s">
        <v>3</v>
      </c>
      <c r="C14" s="1"/>
      <c r="D14" s="112" t="s">
        <v>4</v>
      </c>
      <c r="E14" s="112"/>
      <c r="F14" s="3" t="s">
        <v>76</v>
      </c>
    </row>
    <row r="15" spans="1:6" ht="15">
      <c r="A15" s="31" t="s">
        <v>5</v>
      </c>
      <c r="B15" s="34">
        <v>44197</v>
      </c>
      <c r="C15" s="5"/>
      <c r="D15" s="115" t="s">
        <v>6</v>
      </c>
      <c r="E15" s="115"/>
      <c r="F15" s="6" t="s">
        <v>131</v>
      </c>
    </row>
    <row r="16" spans="1:6" ht="15">
      <c r="A16" s="7"/>
      <c r="B16" s="8"/>
      <c r="C16" s="1"/>
      <c r="D16" s="9"/>
      <c r="E16" s="9"/>
      <c r="F16" s="10"/>
    </row>
    <row r="17" spans="1:6" ht="15">
      <c r="A17" s="116" t="s">
        <v>57</v>
      </c>
      <c r="B17" s="116"/>
      <c r="C17" s="116"/>
      <c r="D17" s="116"/>
      <c r="E17" s="116"/>
      <c r="F17" s="116"/>
    </row>
    <row r="18" spans="1:6" ht="15">
      <c r="A18" s="1"/>
      <c r="B18" s="11"/>
      <c r="C18" s="11"/>
      <c r="D18" s="12"/>
      <c r="E18" s="13"/>
      <c r="F18" s="1"/>
    </row>
    <row r="19" spans="1:6" ht="15.75" thickBot="1">
      <c r="A19" s="108" t="s">
        <v>7</v>
      </c>
      <c r="B19" s="117"/>
      <c r="C19" s="14"/>
      <c r="D19" s="14"/>
      <c r="E19" s="14"/>
      <c r="F19" s="14"/>
    </row>
    <row r="20" spans="1:6" ht="24">
      <c r="A20" s="102" t="s">
        <v>8</v>
      </c>
      <c r="B20" s="103" t="s">
        <v>9</v>
      </c>
      <c r="C20" s="104" t="s">
        <v>10</v>
      </c>
      <c r="D20" s="90" t="s">
        <v>69</v>
      </c>
      <c r="E20" s="89" t="s">
        <v>11</v>
      </c>
      <c r="F20" s="103" t="s">
        <v>12</v>
      </c>
    </row>
    <row r="21" spans="1:6" ht="15">
      <c r="A21" s="56" t="s">
        <v>138</v>
      </c>
      <c r="B21" s="21" t="s">
        <v>13</v>
      </c>
      <c r="C21" s="21">
        <v>6</v>
      </c>
      <c r="D21" s="59" t="s">
        <v>139</v>
      </c>
      <c r="E21" s="86">
        <v>20000</v>
      </c>
      <c r="F21" s="92">
        <f>(C21*E21)</f>
        <v>120000</v>
      </c>
    </row>
    <row r="22" spans="1:6" ht="15">
      <c r="A22" s="56" t="s">
        <v>140</v>
      </c>
      <c r="B22" s="21" t="s">
        <v>13</v>
      </c>
      <c r="C22" s="21">
        <v>6</v>
      </c>
      <c r="D22" s="59" t="s">
        <v>93</v>
      </c>
      <c r="E22" s="86">
        <v>20000</v>
      </c>
      <c r="F22" s="92">
        <f>(C22*E22)</f>
        <v>120000</v>
      </c>
    </row>
    <row r="23" spans="1:6" ht="15">
      <c r="A23" s="15" t="s">
        <v>88</v>
      </c>
      <c r="B23" s="16" t="s">
        <v>13</v>
      </c>
      <c r="C23" s="16">
        <v>1</v>
      </c>
      <c r="D23" s="16" t="s">
        <v>93</v>
      </c>
      <c r="E23" s="37">
        <v>20000</v>
      </c>
      <c r="F23" s="92">
        <f>(C23*E23)</f>
        <v>20000</v>
      </c>
    </row>
    <row r="24" spans="1:6" ht="15">
      <c r="A24" s="15" t="s">
        <v>47</v>
      </c>
      <c r="B24" s="16" t="s">
        <v>13</v>
      </c>
      <c r="C24" s="16">
        <v>10</v>
      </c>
      <c r="D24" s="16" t="s">
        <v>93</v>
      </c>
      <c r="E24" s="37">
        <v>20000</v>
      </c>
      <c r="F24" s="92">
        <f>(C24*E24)</f>
        <v>200000</v>
      </c>
    </row>
    <row r="25" spans="1:6" ht="15">
      <c r="A25" s="56" t="s">
        <v>141</v>
      </c>
      <c r="B25" s="87" t="s">
        <v>13</v>
      </c>
      <c r="C25" s="87">
        <v>6</v>
      </c>
      <c r="D25" s="59" t="s">
        <v>142</v>
      </c>
      <c r="E25" s="86">
        <v>20000</v>
      </c>
      <c r="F25" s="92">
        <f>(C25*E25)</f>
        <v>120000</v>
      </c>
    </row>
    <row r="26" spans="1:6" s="1" customFormat="1" ht="12">
      <c r="A26" s="29" t="s">
        <v>63</v>
      </c>
      <c r="B26" s="30" t="s">
        <v>13</v>
      </c>
      <c r="C26" s="30">
        <v>3.5</v>
      </c>
      <c r="D26" s="30" t="s">
        <v>145</v>
      </c>
      <c r="E26" s="37">
        <v>20000</v>
      </c>
      <c r="F26" s="93">
        <f aca="true" t="shared" si="0" ref="F26:F32">(C26*E26)</f>
        <v>70000</v>
      </c>
    </row>
    <row r="27" spans="1:6" ht="15">
      <c r="A27" s="29" t="s">
        <v>87</v>
      </c>
      <c r="B27" s="30" t="s">
        <v>13</v>
      </c>
      <c r="C27" s="30">
        <v>5</v>
      </c>
      <c r="D27" s="30" t="s">
        <v>146</v>
      </c>
      <c r="E27" s="37">
        <v>20000</v>
      </c>
      <c r="F27" s="93">
        <f t="shared" si="0"/>
        <v>100000</v>
      </c>
    </row>
    <row r="28" spans="1:6" ht="15">
      <c r="A28" s="29" t="s">
        <v>48</v>
      </c>
      <c r="B28" s="30" t="s">
        <v>13</v>
      </c>
      <c r="C28" s="30">
        <v>6</v>
      </c>
      <c r="D28" s="30" t="s">
        <v>147</v>
      </c>
      <c r="E28" s="37">
        <v>20000</v>
      </c>
      <c r="F28" s="93">
        <f t="shared" si="0"/>
        <v>120000</v>
      </c>
    </row>
    <row r="29" spans="1:6" ht="15">
      <c r="A29" s="29" t="s">
        <v>49</v>
      </c>
      <c r="B29" s="30" t="s">
        <v>13</v>
      </c>
      <c r="C29" s="30">
        <v>3</v>
      </c>
      <c r="D29" s="30" t="s">
        <v>43</v>
      </c>
      <c r="E29" s="37">
        <v>20000</v>
      </c>
      <c r="F29" s="93">
        <f t="shared" si="0"/>
        <v>60000</v>
      </c>
    </row>
    <row r="30" spans="1:6" ht="15">
      <c r="A30" s="29" t="s">
        <v>64</v>
      </c>
      <c r="B30" s="30" t="s">
        <v>13</v>
      </c>
      <c r="C30" s="30">
        <v>3</v>
      </c>
      <c r="D30" s="30" t="s">
        <v>148</v>
      </c>
      <c r="E30" s="37">
        <v>20000</v>
      </c>
      <c r="F30" s="93">
        <f t="shared" si="0"/>
        <v>60000</v>
      </c>
    </row>
    <row r="31" spans="1:6" ht="15">
      <c r="A31" s="56" t="s">
        <v>143</v>
      </c>
      <c r="B31" s="88" t="s">
        <v>13</v>
      </c>
      <c r="C31" s="88">
        <v>3</v>
      </c>
      <c r="D31" s="59" t="s">
        <v>144</v>
      </c>
      <c r="E31" s="86">
        <v>20000</v>
      </c>
      <c r="F31" s="93">
        <f t="shared" si="0"/>
        <v>60000</v>
      </c>
    </row>
    <row r="32" spans="1:6" ht="15">
      <c r="A32" s="29" t="s">
        <v>89</v>
      </c>
      <c r="B32" s="30" t="s">
        <v>13</v>
      </c>
      <c r="C32" s="30">
        <v>50</v>
      </c>
      <c r="D32" s="30" t="s">
        <v>29</v>
      </c>
      <c r="E32" s="38">
        <v>20000</v>
      </c>
      <c r="F32" s="93">
        <f t="shared" si="0"/>
        <v>1000000</v>
      </c>
    </row>
    <row r="33" spans="1:6" ht="15">
      <c r="A33" s="102" t="s">
        <v>14</v>
      </c>
      <c r="B33" s="102"/>
      <c r="C33" s="102"/>
      <c r="D33" s="102"/>
      <c r="E33" s="102"/>
      <c r="F33" s="106">
        <f>SUM(F21:F32)</f>
        <v>2050000</v>
      </c>
    </row>
    <row r="34" spans="1:6" ht="15">
      <c r="A34" s="9"/>
      <c r="B34" s="9"/>
      <c r="C34" s="9"/>
      <c r="D34" s="9"/>
      <c r="E34" s="17"/>
      <c r="F34" s="17"/>
    </row>
    <row r="35" spans="1:6" ht="15.75" thickBot="1">
      <c r="A35" s="108" t="s">
        <v>37</v>
      </c>
      <c r="B35" s="109"/>
      <c r="C35" s="18"/>
      <c r="D35" s="18"/>
      <c r="E35" s="19"/>
      <c r="F35" s="19"/>
    </row>
    <row r="36" spans="1:6" ht="24">
      <c r="A36" s="106" t="s">
        <v>8</v>
      </c>
      <c r="B36" s="106" t="s">
        <v>9</v>
      </c>
      <c r="C36" s="106" t="s">
        <v>10</v>
      </c>
      <c r="D36" s="106" t="s">
        <v>69</v>
      </c>
      <c r="E36" s="106" t="s">
        <v>11</v>
      </c>
      <c r="F36" s="106" t="s">
        <v>12</v>
      </c>
    </row>
    <row r="37" spans="1:6" ht="15">
      <c r="A37" s="20" t="s">
        <v>44</v>
      </c>
      <c r="B37" s="21" t="s">
        <v>38</v>
      </c>
      <c r="C37" s="21">
        <v>1</v>
      </c>
      <c r="D37" s="21" t="s">
        <v>35</v>
      </c>
      <c r="E37" s="39">
        <v>30000</v>
      </c>
      <c r="F37" s="94">
        <f>(C37*E37)</f>
        <v>30000</v>
      </c>
    </row>
    <row r="38" spans="1:6" ht="15">
      <c r="A38" s="22" t="s">
        <v>50</v>
      </c>
      <c r="B38" s="21" t="s">
        <v>38</v>
      </c>
      <c r="C38" s="21">
        <v>2</v>
      </c>
      <c r="D38" s="21" t="s">
        <v>132</v>
      </c>
      <c r="E38" s="39">
        <v>30000</v>
      </c>
      <c r="F38" s="94">
        <f>(C38*E38)</f>
        <v>60000</v>
      </c>
    </row>
    <row r="39" spans="1:6" ht="15">
      <c r="A39" s="106" t="s">
        <v>39</v>
      </c>
      <c r="B39" s="106"/>
      <c r="C39" s="106"/>
      <c r="D39" s="106"/>
      <c r="E39" s="106"/>
      <c r="F39" s="106">
        <f>SUM(F37:F38)</f>
        <v>90000</v>
      </c>
    </row>
    <row r="40" spans="1:6" ht="15">
      <c r="A40" s="9"/>
      <c r="B40" s="9"/>
      <c r="C40" s="9"/>
      <c r="D40" s="9"/>
      <c r="E40" s="17"/>
      <c r="F40" s="35"/>
    </row>
    <row r="41" spans="1:6" ht="15.75" thickBot="1">
      <c r="A41" s="108" t="s">
        <v>31</v>
      </c>
      <c r="B41" s="109"/>
      <c r="C41" s="18"/>
      <c r="D41" s="18"/>
      <c r="E41" s="19"/>
      <c r="F41" s="19"/>
    </row>
    <row r="42" spans="1:6" ht="24">
      <c r="A42" s="105" t="s">
        <v>8</v>
      </c>
      <c r="B42" s="106" t="s">
        <v>9</v>
      </c>
      <c r="C42" s="106" t="s">
        <v>10</v>
      </c>
      <c r="D42" s="106" t="s">
        <v>69</v>
      </c>
      <c r="E42" s="106" t="s">
        <v>11</v>
      </c>
      <c r="F42" s="106" t="s">
        <v>12</v>
      </c>
    </row>
    <row r="43" spans="1:6" ht="15">
      <c r="A43" s="22" t="s">
        <v>40</v>
      </c>
      <c r="B43" s="21" t="s">
        <v>32</v>
      </c>
      <c r="C43" s="21">
        <v>1</v>
      </c>
      <c r="D43" s="21" t="s">
        <v>93</v>
      </c>
      <c r="E43" s="40">
        <v>150000</v>
      </c>
      <c r="F43" s="94">
        <f>C43*E43</f>
        <v>150000</v>
      </c>
    </row>
    <row r="44" spans="1:6" ht="15">
      <c r="A44" s="22" t="s">
        <v>51</v>
      </c>
      <c r="B44" s="21" t="s">
        <v>32</v>
      </c>
      <c r="C44" s="21">
        <v>0.4</v>
      </c>
      <c r="D44" s="21" t="s">
        <v>92</v>
      </c>
      <c r="E44" s="40">
        <v>150000</v>
      </c>
      <c r="F44" s="94">
        <f>E44*C44</f>
        <v>60000</v>
      </c>
    </row>
    <row r="45" spans="1:6" ht="15">
      <c r="A45" s="22" t="s">
        <v>65</v>
      </c>
      <c r="B45" s="21" t="s">
        <v>32</v>
      </c>
      <c r="C45" s="21">
        <v>0.3</v>
      </c>
      <c r="D45" s="21" t="s">
        <v>34</v>
      </c>
      <c r="E45" s="40">
        <v>150000</v>
      </c>
      <c r="F45" s="94">
        <f>E45*C45</f>
        <v>45000</v>
      </c>
    </row>
    <row r="46" spans="1:6" ht="15">
      <c r="A46" s="22" t="s">
        <v>90</v>
      </c>
      <c r="B46" s="21" t="s">
        <v>32</v>
      </c>
      <c r="C46" s="21">
        <v>7</v>
      </c>
      <c r="D46" s="21" t="s">
        <v>91</v>
      </c>
      <c r="E46" s="40">
        <v>30000</v>
      </c>
      <c r="F46" s="94">
        <f>+E46*C46</f>
        <v>210000</v>
      </c>
    </row>
    <row r="47" spans="1:6" ht="15">
      <c r="A47" s="22" t="s">
        <v>52</v>
      </c>
      <c r="B47" s="21" t="s">
        <v>32</v>
      </c>
      <c r="C47" s="21">
        <v>4</v>
      </c>
      <c r="D47" s="21" t="s">
        <v>24</v>
      </c>
      <c r="E47" s="40">
        <v>30510</v>
      </c>
      <c r="F47" s="94">
        <f>E47*C47</f>
        <v>122040</v>
      </c>
    </row>
    <row r="48" spans="1:6" ht="15">
      <c r="A48" s="106" t="s">
        <v>33</v>
      </c>
      <c r="B48" s="106"/>
      <c r="C48" s="106"/>
      <c r="D48" s="106"/>
      <c r="E48" s="106"/>
      <c r="F48" s="106">
        <f>SUM(F43:F47)</f>
        <v>587040</v>
      </c>
    </row>
    <row r="49" spans="1:6" ht="15">
      <c r="A49" s="9"/>
      <c r="B49" s="9"/>
      <c r="C49" s="9"/>
      <c r="D49" s="9"/>
      <c r="E49" s="17"/>
      <c r="F49" s="17"/>
    </row>
    <row r="50" spans="1:6" ht="15.75" thickBot="1">
      <c r="A50" s="108" t="s">
        <v>15</v>
      </c>
      <c r="B50" s="109"/>
      <c r="C50" s="18"/>
      <c r="D50" s="18"/>
      <c r="E50" s="19"/>
      <c r="F50" s="19"/>
    </row>
    <row r="51" spans="1:6" ht="24">
      <c r="A51" s="105" t="s">
        <v>16</v>
      </c>
      <c r="B51" s="105" t="s">
        <v>9</v>
      </c>
      <c r="C51" s="106" t="s">
        <v>22</v>
      </c>
      <c r="D51" s="106" t="s">
        <v>69</v>
      </c>
      <c r="E51" s="106" t="s">
        <v>11</v>
      </c>
      <c r="F51" s="106" t="s">
        <v>12</v>
      </c>
    </row>
    <row r="52" spans="1:6" ht="15">
      <c r="A52" s="42" t="s">
        <v>71</v>
      </c>
      <c r="B52" s="43"/>
      <c r="C52" s="43"/>
      <c r="D52" s="43"/>
      <c r="E52" s="44"/>
      <c r="F52" s="44"/>
    </row>
    <row r="53" spans="1:6" ht="15">
      <c r="A53" s="45" t="s">
        <v>149</v>
      </c>
      <c r="B53" s="46" t="s">
        <v>45</v>
      </c>
      <c r="C53" s="47">
        <v>3500</v>
      </c>
      <c r="D53" s="48" t="s">
        <v>93</v>
      </c>
      <c r="E53" s="60">
        <v>560</v>
      </c>
      <c r="F53" s="95">
        <f>E53*C53</f>
        <v>1960000</v>
      </c>
    </row>
    <row r="54" spans="1:6" ht="15">
      <c r="A54" s="49" t="s">
        <v>54</v>
      </c>
      <c r="B54" s="23"/>
      <c r="C54" s="23">
        <v>10</v>
      </c>
      <c r="D54" s="23"/>
      <c r="E54" s="24"/>
      <c r="F54" s="96"/>
    </row>
    <row r="55" spans="1:6" ht="15">
      <c r="A55" s="56" t="s">
        <v>129</v>
      </c>
      <c r="B55" s="57" t="s">
        <v>130</v>
      </c>
      <c r="C55" s="84">
        <v>250</v>
      </c>
      <c r="D55" s="59" t="s">
        <v>126</v>
      </c>
      <c r="E55" s="60">
        <v>1480</v>
      </c>
      <c r="F55" s="97">
        <f>(C55*E55)</f>
        <v>370000</v>
      </c>
    </row>
    <row r="56" spans="1:6" ht="15">
      <c r="A56" s="56" t="s">
        <v>72</v>
      </c>
      <c r="B56" s="57" t="s">
        <v>94</v>
      </c>
      <c r="C56" s="84">
        <v>320</v>
      </c>
      <c r="D56" s="59" t="s">
        <v>139</v>
      </c>
      <c r="E56" s="60">
        <v>750</v>
      </c>
      <c r="F56" s="97">
        <f>C56*E56</f>
        <v>240000</v>
      </c>
    </row>
    <row r="57" spans="1:6" ht="15">
      <c r="A57" s="56" t="s">
        <v>83</v>
      </c>
      <c r="B57" s="57" t="s">
        <v>95</v>
      </c>
      <c r="C57" s="84">
        <v>20</v>
      </c>
      <c r="D57" s="59" t="s">
        <v>36</v>
      </c>
      <c r="E57" s="60">
        <v>6500</v>
      </c>
      <c r="F57" s="97">
        <f>C57*E57</f>
        <v>130000</v>
      </c>
    </row>
    <row r="58" spans="1:6" ht="15">
      <c r="A58" s="56" t="s">
        <v>53</v>
      </c>
      <c r="B58" s="57" t="s">
        <v>94</v>
      </c>
      <c r="C58" s="84">
        <v>200</v>
      </c>
      <c r="D58" s="59" t="s">
        <v>35</v>
      </c>
      <c r="E58" s="60">
        <v>830</v>
      </c>
      <c r="F58" s="97">
        <f>C58*E58</f>
        <v>166000</v>
      </c>
    </row>
    <row r="59" spans="1:6" ht="15">
      <c r="A59" s="56" t="s">
        <v>74</v>
      </c>
      <c r="B59" s="57" t="s">
        <v>96</v>
      </c>
      <c r="C59" s="84">
        <v>200</v>
      </c>
      <c r="D59" s="59" t="s">
        <v>34</v>
      </c>
      <c r="E59" s="60">
        <v>488</v>
      </c>
      <c r="F59" s="97">
        <f>C59*E59</f>
        <v>97600</v>
      </c>
    </row>
    <row r="60" spans="1:6" ht="15">
      <c r="A60" s="56" t="s">
        <v>75</v>
      </c>
      <c r="B60" s="57" t="s">
        <v>96</v>
      </c>
      <c r="C60" s="84">
        <v>200</v>
      </c>
      <c r="D60" s="59" t="s">
        <v>153</v>
      </c>
      <c r="E60" s="60">
        <v>413</v>
      </c>
      <c r="F60" s="97">
        <f>C60*E60</f>
        <v>82600</v>
      </c>
    </row>
    <row r="61" spans="1:6" ht="15">
      <c r="A61" s="56" t="s">
        <v>127</v>
      </c>
      <c r="B61" s="57" t="s">
        <v>128</v>
      </c>
      <c r="C61" s="84">
        <v>5</v>
      </c>
      <c r="D61" s="59" t="s">
        <v>154</v>
      </c>
      <c r="E61" s="60">
        <v>8500</v>
      </c>
      <c r="F61" s="97">
        <f>(C61*E61)</f>
        <v>42500</v>
      </c>
    </row>
    <row r="62" spans="1:6" ht="15">
      <c r="A62" s="49" t="s">
        <v>98</v>
      </c>
      <c r="B62" s="61"/>
      <c r="C62" s="58"/>
      <c r="D62" s="59"/>
      <c r="E62" s="62"/>
      <c r="F62" s="97"/>
    </row>
    <row r="63" spans="1:6" ht="15">
      <c r="A63" s="53" t="s">
        <v>77</v>
      </c>
      <c r="B63" s="50" t="s">
        <v>42</v>
      </c>
      <c r="C63" s="51">
        <v>2</v>
      </c>
      <c r="D63" s="21" t="s">
        <v>43</v>
      </c>
      <c r="E63" s="52">
        <v>23000</v>
      </c>
      <c r="F63" s="98">
        <f>E63*C63</f>
        <v>46000</v>
      </c>
    </row>
    <row r="64" spans="1:6" ht="15">
      <c r="A64" s="53" t="s">
        <v>78</v>
      </c>
      <c r="B64" s="50" t="s">
        <v>73</v>
      </c>
      <c r="C64" s="51">
        <v>1</v>
      </c>
      <c r="D64" s="21" t="s">
        <v>34</v>
      </c>
      <c r="E64" s="52">
        <v>61000</v>
      </c>
      <c r="F64" s="98">
        <f>E64*C64</f>
        <v>61000</v>
      </c>
    </row>
    <row r="65" spans="1:6" ht="15">
      <c r="A65" s="53" t="s">
        <v>84</v>
      </c>
      <c r="B65" s="50" t="s">
        <v>42</v>
      </c>
      <c r="C65" s="51">
        <v>2</v>
      </c>
      <c r="D65" s="21" t="s">
        <v>34</v>
      </c>
      <c r="E65" s="52">
        <v>42500</v>
      </c>
      <c r="F65" s="98">
        <f>E65*C65</f>
        <v>85000</v>
      </c>
    </row>
    <row r="66" spans="1:6" ht="15">
      <c r="A66" s="54" t="s">
        <v>79</v>
      </c>
      <c r="B66" s="50" t="s">
        <v>41</v>
      </c>
      <c r="C66" s="51">
        <v>1</v>
      </c>
      <c r="D66" s="55" t="s">
        <v>91</v>
      </c>
      <c r="E66" s="52">
        <v>98000</v>
      </c>
      <c r="F66" s="98">
        <f>E66*C66</f>
        <v>98000</v>
      </c>
    </row>
    <row r="67" spans="1:6" ht="15">
      <c r="A67" s="53" t="s">
        <v>80</v>
      </c>
      <c r="B67" s="50" t="s">
        <v>42</v>
      </c>
      <c r="C67" s="51">
        <v>1</v>
      </c>
      <c r="D67" s="21" t="s">
        <v>43</v>
      </c>
      <c r="E67" s="52">
        <v>91192</v>
      </c>
      <c r="F67" s="98">
        <f>E67*C67</f>
        <v>91192</v>
      </c>
    </row>
    <row r="68" spans="1:6" ht="15">
      <c r="A68" s="49" t="s">
        <v>55</v>
      </c>
      <c r="B68" s="23"/>
      <c r="C68" s="23"/>
      <c r="D68" s="23"/>
      <c r="E68" s="24"/>
      <c r="F68" s="96"/>
    </row>
    <row r="69" spans="1:6" ht="15">
      <c r="A69" s="56" t="s">
        <v>99</v>
      </c>
      <c r="B69" s="57" t="s">
        <v>42</v>
      </c>
      <c r="C69" s="58">
        <v>0.3</v>
      </c>
      <c r="D69" s="59" t="s">
        <v>36</v>
      </c>
      <c r="E69" s="60">
        <v>235300</v>
      </c>
      <c r="F69" s="97">
        <f aca="true" t="shared" si="1" ref="F69:F75">C69*E69</f>
        <v>70590</v>
      </c>
    </row>
    <row r="70" spans="1:6" ht="15">
      <c r="A70" s="56" t="s">
        <v>100</v>
      </c>
      <c r="B70" s="57" t="s">
        <v>97</v>
      </c>
      <c r="C70" s="58">
        <v>1</v>
      </c>
      <c r="D70" s="59" t="s">
        <v>81</v>
      </c>
      <c r="E70" s="60">
        <v>25600</v>
      </c>
      <c r="F70" s="97">
        <f t="shared" si="1"/>
        <v>25600</v>
      </c>
    </row>
    <row r="71" spans="1:6" ht="15">
      <c r="A71" s="56" t="s">
        <v>101</v>
      </c>
      <c r="B71" s="57" t="s">
        <v>41</v>
      </c>
      <c r="C71" s="58">
        <v>1</v>
      </c>
      <c r="D71" s="59" t="s">
        <v>81</v>
      </c>
      <c r="E71" s="60">
        <v>35920</v>
      </c>
      <c r="F71" s="97">
        <f t="shared" si="1"/>
        <v>35920</v>
      </c>
    </row>
    <row r="72" spans="1:6" ht="15">
      <c r="A72" s="56" t="s">
        <v>102</v>
      </c>
      <c r="B72" s="57" t="s">
        <v>41</v>
      </c>
      <c r="C72" s="58">
        <v>0.6</v>
      </c>
      <c r="D72" s="59" t="s">
        <v>103</v>
      </c>
      <c r="E72" s="60">
        <v>20440</v>
      </c>
      <c r="F72" s="97">
        <f t="shared" si="1"/>
        <v>12264</v>
      </c>
    </row>
    <row r="73" spans="1:6" ht="15">
      <c r="A73" s="49" t="s">
        <v>18</v>
      </c>
      <c r="B73" s="23"/>
      <c r="C73" s="23"/>
      <c r="D73" s="23"/>
      <c r="E73" s="24"/>
      <c r="F73" s="97">
        <f t="shared" si="1"/>
        <v>0</v>
      </c>
    </row>
    <row r="74" spans="1:6" ht="15">
      <c r="A74" s="53" t="s">
        <v>133</v>
      </c>
      <c r="B74" s="50" t="s">
        <v>41</v>
      </c>
      <c r="C74" s="51">
        <v>17</v>
      </c>
      <c r="D74" s="21" t="s">
        <v>135</v>
      </c>
      <c r="E74" s="52">
        <v>11500</v>
      </c>
      <c r="F74" s="97">
        <f t="shared" si="1"/>
        <v>195500</v>
      </c>
    </row>
    <row r="75" spans="1:6" ht="15">
      <c r="A75" s="53" t="s">
        <v>134</v>
      </c>
      <c r="B75" s="50" t="s">
        <v>73</v>
      </c>
      <c r="C75" s="51">
        <v>1</v>
      </c>
      <c r="D75" s="21" t="s">
        <v>36</v>
      </c>
      <c r="E75" s="52">
        <v>54000</v>
      </c>
      <c r="F75" s="97">
        <f t="shared" si="1"/>
        <v>54000</v>
      </c>
    </row>
    <row r="76" spans="1:6" ht="15">
      <c r="A76" s="53" t="s">
        <v>86</v>
      </c>
      <c r="B76" s="50" t="s">
        <v>73</v>
      </c>
      <c r="C76" s="51">
        <v>2</v>
      </c>
      <c r="D76" s="21" t="s">
        <v>35</v>
      </c>
      <c r="E76" s="52">
        <v>25000</v>
      </c>
      <c r="F76" s="98">
        <f>E76*C76</f>
        <v>50000</v>
      </c>
    </row>
    <row r="77" spans="1:6" ht="15">
      <c r="A77" s="53" t="s">
        <v>85</v>
      </c>
      <c r="B77" s="50" t="s">
        <v>73</v>
      </c>
      <c r="C77" s="51">
        <v>1</v>
      </c>
      <c r="D77" s="21" t="s">
        <v>36</v>
      </c>
      <c r="E77" s="52">
        <v>40000</v>
      </c>
      <c r="F77" s="98">
        <f>E77*C77</f>
        <v>40000</v>
      </c>
    </row>
    <row r="78" spans="1:6" ht="15">
      <c r="A78" s="53" t="s">
        <v>151</v>
      </c>
      <c r="B78" s="50" t="s">
        <v>42</v>
      </c>
      <c r="C78" s="51">
        <v>250</v>
      </c>
      <c r="D78" s="21" t="s">
        <v>93</v>
      </c>
      <c r="E78" s="52">
        <v>2261</v>
      </c>
      <c r="F78" s="98">
        <f>E78*C78</f>
        <v>565250</v>
      </c>
    </row>
    <row r="79" spans="1:6" ht="15">
      <c r="A79" s="53" t="s">
        <v>152</v>
      </c>
      <c r="B79" s="50" t="s">
        <v>82</v>
      </c>
      <c r="C79" s="51">
        <v>6</v>
      </c>
      <c r="D79" s="21" t="s">
        <v>34</v>
      </c>
      <c r="E79" s="52">
        <v>71000</v>
      </c>
      <c r="F79" s="98">
        <f>E79*C79</f>
        <v>426000</v>
      </c>
    </row>
    <row r="80" spans="1:6" ht="15">
      <c r="A80" s="105" t="s">
        <v>17</v>
      </c>
      <c r="B80" s="106"/>
      <c r="C80" s="106"/>
      <c r="D80" s="106"/>
      <c r="E80" s="106"/>
      <c r="F80" s="106">
        <f>SUM(F53:F79)</f>
        <v>4945016</v>
      </c>
    </row>
    <row r="81" spans="1:6" ht="15">
      <c r="A81" s="13"/>
      <c r="B81" s="9"/>
      <c r="C81" s="9"/>
      <c r="D81" s="9"/>
      <c r="E81" s="17"/>
      <c r="F81" s="25"/>
    </row>
    <row r="82" spans="1:6" ht="15.75" thickBot="1">
      <c r="A82" s="108" t="s">
        <v>18</v>
      </c>
      <c r="B82" s="109"/>
      <c r="C82" s="18"/>
      <c r="D82" s="18"/>
      <c r="E82" s="19"/>
      <c r="F82" s="19"/>
    </row>
    <row r="83" spans="1:6" ht="24">
      <c r="A83" s="105" t="s">
        <v>19</v>
      </c>
      <c r="B83" s="106" t="s">
        <v>9</v>
      </c>
      <c r="C83" s="106" t="s">
        <v>23</v>
      </c>
      <c r="D83" s="106" t="s">
        <v>69</v>
      </c>
      <c r="E83" s="106" t="s">
        <v>11</v>
      </c>
      <c r="F83" s="106" t="s">
        <v>12</v>
      </c>
    </row>
    <row r="84" spans="1:6" ht="15">
      <c r="A84" s="22"/>
      <c r="B84" s="21"/>
      <c r="C84" s="21"/>
      <c r="D84" s="16"/>
      <c r="E84" s="39"/>
      <c r="F84" s="94"/>
    </row>
    <row r="85" spans="1:6" ht="15">
      <c r="A85" s="22" t="s">
        <v>105</v>
      </c>
      <c r="B85" s="21" t="s">
        <v>45</v>
      </c>
      <c r="C85" s="21">
        <v>8</v>
      </c>
      <c r="D85" s="16" t="s">
        <v>24</v>
      </c>
      <c r="E85" s="39">
        <v>12000</v>
      </c>
      <c r="F85" s="94">
        <f>+C85*E85</f>
        <v>96000</v>
      </c>
    </row>
    <row r="86" spans="1:6" ht="15">
      <c r="A86" s="22" t="s">
        <v>155</v>
      </c>
      <c r="B86" s="21" t="s">
        <v>45</v>
      </c>
      <c r="C86" s="21">
        <v>5</v>
      </c>
      <c r="D86" s="16" t="s">
        <v>76</v>
      </c>
      <c r="E86" s="39">
        <v>150000</v>
      </c>
      <c r="F86" s="94">
        <f>(C86*E86)</f>
        <v>750000</v>
      </c>
    </row>
    <row r="87" spans="1:6" ht="15">
      <c r="A87" s="22" t="s">
        <v>156</v>
      </c>
      <c r="B87" s="21" t="s">
        <v>45</v>
      </c>
      <c r="C87" s="21">
        <v>5</v>
      </c>
      <c r="D87" s="16" t="s">
        <v>29</v>
      </c>
      <c r="E87" s="39">
        <v>110000</v>
      </c>
      <c r="F87" s="94">
        <f>(C87*E87)</f>
        <v>550000</v>
      </c>
    </row>
    <row r="88" spans="1:6" ht="15">
      <c r="A88" s="105" t="s">
        <v>20</v>
      </c>
      <c r="B88" s="106"/>
      <c r="C88" s="106"/>
      <c r="D88" s="106"/>
      <c r="E88" s="106"/>
      <c r="F88" s="106">
        <f>SUM(F84:F87)</f>
        <v>1396000</v>
      </c>
    </row>
    <row r="89" spans="1:6" ht="15">
      <c r="A89" s="13"/>
      <c r="B89" s="9"/>
      <c r="C89" s="9"/>
      <c r="D89" s="9"/>
      <c r="E89" s="17"/>
      <c r="F89" s="25"/>
    </row>
    <row r="90" spans="1:7" ht="15.75" thickBot="1">
      <c r="A90" s="108" t="s">
        <v>58</v>
      </c>
      <c r="B90" s="109"/>
      <c r="C90" s="108"/>
      <c r="D90" s="109"/>
      <c r="E90" s="91"/>
      <c r="F90" s="101">
        <f>+F33+F39+F48+F80+F88</f>
        <v>9068056</v>
      </c>
      <c r="G90" s="100"/>
    </row>
    <row r="91" spans="1:6" ht="15">
      <c r="A91" s="107" t="s">
        <v>21</v>
      </c>
      <c r="B91" s="107"/>
      <c r="C91" s="106"/>
      <c r="D91" s="106"/>
      <c r="E91" s="106"/>
      <c r="F91" s="106">
        <f>+F90*0.05</f>
        <v>453402.80000000005</v>
      </c>
    </row>
    <row r="92" spans="1:6" ht="15.75" thickBot="1">
      <c r="A92" s="108" t="s">
        <v>59</v>
      </c>
      <c r="B92" s="109"/>
      <c r="C92" s="108"/>
      <c r="D92" s="109"/>
      <c r="E92" s="101"/>
      <c r="F92" s="101">
        <f>+F90+F91</f>
        <v>9521458.8</v>
      </c>
    </row>
    <row r="93" spans="1:6" ht="15">
      <c r="A93" s="107" t="s">
        <v>60</v>
      </c>
      <c r="B93" s="107"/>
      <c r="C93" s="106"/>
      <c r="D93" s="106"/>
      <c r="E93" s="106"/>
      <c r="F93" s="106">
        <f>(F12)</f>
        <v>12750000</v>
      </c>
    </row>
    <row r="94" spans="1:6" ht="15.75" thickBot="1">
      <c r="A94" s="108" t="s">
        <v>61</v>
      </c>
      <c r="B94" s="109"/>
      <c r="C94" s="108"/>
      <c r="D94" s="109"/>
      <c r="E94" s="101"/>
      <c r="F94" s="101">
        <f>F93-F92</f>
        <v>3228541.1999999993</v>
      </c>
    </row>
    <row r="95" spans="1:6" ht="15">
      <c r="A95" s="26" t="s">
        <v>56</v>
      </c>
      <c r="B95" s="26"/>
      <c r="C95" s="27"/>
      <c r="D95" s="27"/>
      <c r="E95" s="27"/>
      <c r="F95" s="27"/>
    </row>
    <row r="96" spans="1:6" ht="15">
      <c r="A96" s="85" t="s">
        <v>106</v>
      </c>
      <c r="B96" s="63"/>
      <c r="C96" s="63"/>
      <c r="D96" s="64"/>
      <c r="E96" s="63"/>
      <c r="F96" s="27"/>
    </row>
    <row r="97" spans="1:6" ht="15">
      <c r="A97" s="69" t="s">
        <v>107</v>
      </c>
      <c r="B97" s="63"/>
      <c r="C97" s="63"/>
      <c r="D97" s="64"/>
      <c r="E97" s="63"/>
      <c r="F97" s="27"/>
    </row>
    <row r="98" spans="1:6" ht="15">
      <c r="A98" s="69" t="s">
        <v>108</v>
      </c>
      <c r="B98" s="63"/>
      <c r="C98" s="63"/>
      <c r="D98" s="64"/>
      <c r="E98" s="63"/>
      <c r="F98" s="27"/>
    </row>
    <row r="99" spans="1:6" ht="15">
      <c r="A99" s="69" t="s">
        <v>157</v>
      </c>
      <c r="B99" s="63"/>
      <c r="C99" s="63"/>
      <c r="D99" s="64"/>
      <c r="E99" s="63"/>
      <c r="F99" s="27"/>
    </row>
    <row r="100" spans="1:6" ht="15">
      <c r="A100" s="69" t="s">
        <v>109</v>
      </c>
      <c r="B100" s="63"/>
      <c r="C100" s="63"/>
      <c r="D100" s="64"/>
      <c r="E100" s="63"/>
      <c r="F100" s="28"/>
    </row>
    <row r="101" spans="1:6" ht="15">
      <c r="A101" s="69" t="s">
        <v>110</v>
      </c>
      <c r="B101" s="63"/>
      <c r="C101" s="63"/>
      <c r="D101" s="64"/>
      <c r="E101" s="63"/>
      <c r="F101" s="1"/>
    </row>
    <row r="102" spans="1:6" ht="15">
      <c r="A102" s="69" t="s">
        <v>111</v>
      </c>
      <c r="B102" s="63"/>
      <c r="C102" s="63"/>
      <c r="D102" s="64"/>
      <c r="E102" s="63"/>
      <c r="F102" s="1"/>
    </row>
    <row r="103" spans="1:6" ht="15">
      <c r="A103" s="69" t="s">
        <v>150</v>
      </c>
      <c r="B103" s="63"/>
      <c r="C103" s="63"/>
      <c r="D103" s="64"/>
      <c r="E103" s="63"/>
      <c r="F103" s="27"/>
    </row>
    <row r="104" spans="1:6" ht="15">
      <c r="A104" s="69"/>
      <c r="B104" s="63"/>
      <c r="C104" s="63"/>
      <c r="D104" s="64"/>
      <c r="E104" s="63"/>
      <c r="F104" s="27"/>
    </row>
    <row r="105" ht="15">
      <c r="A105" s="41" t="s">
        <v>104</v>
      </c>
    </row>
    <row r="106" spans="1:3" ht="15.75" thickBot="1">
      <c r="A106" s="108" t="s">
        <v>112</v>
      </c>
      <c r="B106" s="109"/>
      <c r="C106" s="78"/>
    </row>
    <row r="107" spans="1:3" ht="15">
      <c r="A107" s="80" t="s">
        <v>19</v>
      </c>
      <c r="B107" s="81" t="s">
        <v>113</v>
      </c>
      <c r="C107" s="82" t="s">
        <v>114</v>
      </c>
    </row>
    <row r="108" spans="1:3" ht="15">
      <c r="A108" s="65" t="s">
        <v>115</v>
      </c>
      <c r="B108" s="66">
        <f>+F33</f>
        <v>2050000</v>
      </c>
      <c r="C108" s="67">
        <f>(B108/B114)</f>
        <v>0.21530314241342932</v>
      </c>
    </row>
    <row r="109" spans="1:3" ht="15">
      <c r="A109" s="65" t="s">
        <v>116</v>
      </c>
      <c r="B109" s="66">
        <f>+F39</f>
        <v>90000</v>
      </c>
      <c r="C109" s="67">
        <f>+B109/B114</f>
        <v>0.009452333081565189</v>
      </c>
    </row>
    <row r="110" spans="1:3" ht="15">
      <c r="A110" s="65" t="s">
        <v>117</v>
      </c>
      <c r="B110" s="66">
        <f>+F48</f>
        <v>587040</v>
      </c>
      <c r="C110" s="67">
        <f>(B110/B114)</f>
        <v>0.06165441791335588</v>
      </c>
    </row>
    <row r="111" spans="1:3" ht="15">
      <c r="A111" s="65" t="s">
        <v>16</v>
      </c>
      <c r="B111" s="66">
        <f>+F80</f>
        <v>4945016</v>
      </c>
      <c r="C111" s="67">
        <f>(B111/B114)</f>
        <v>0.519354870285213</v>
      </c>
    </row>
    <row r="112" spans="1:3" ht="15">
      <c r="A112" s="65" t="s">
        <v>118</v>
      </c>
      <c r="B112" s="68">
        <f>+F88</f>
        <v>1396000</v>
      </c>
      <c r="C112" s="67">
        <f>(B112/B114)</f>
        <v>0.14661618868738893</v>
      </c>
    </row>
    <row r="113" spans="1:3" ht="15">
      <c r="A113" s="65" t="s">
        <v>119</v>
      </c>
      <c r="B113" s="68">
        <f>+F91</f>
        <v>453402.80000000005</v>
      </c>
      <c r="C113" s="67">
        <f>(B113/B114)</f>
        <v>0.04761904761904762</v>
      </c>
    </row>
    <row r="114" spans="1:3" ht="15.75" thickBot="1">
      <c r="A114" s="71" t="s">
        <v>120</v>
      </c>
      <c r="B114" s="72">
        <f>SUM(B108:B113)</f>
        <v>9521458.8</v>
      </c>
      <c r="C114" s="79">
        <v>1</v>
      </c>
    </row>
    <row r="116" spans="1:4" ht="15.75" thickBot="1">
      <c r="A116" s="74"/>
      <c r="B116" s="75" t="s">
        <v>121</v>
      </c>
      <c r="C116" s="76"/>
      <c r="D116" s="77"/>
    </row>
    <row r="117" spans="1:4" ht="15">
      <c r="A117" s="70" t="s">
        <v>122</v>
      </c>
      <c r="B117" s="99">
        <v>7500</v>
      </c>
      <c r="C117" s="99">
        <v>8000</v>
      </c>
      <c r="D117" s="99">
        <v>8500</v>
      </c>
    </row>
    <row r="118" spans="1:4" ht="15.75" thickBot="1">
      <c r="A118" s="71" t="s">
        <v>123</v>
      </c>
      <c r="B118" s="73">
        <f>+$F$92/B117</f>
        <v>1269.5278400000002</v>
      </c>
      <c r="C118" s="73">
        <f>+$F$92/C117</f>
        <v>1190.18235</v>
      </c>
      <c r="D118" s="73">
        <f>+$F$92/D117</f>
        <v>1120.1716235294118</v>
      </c>
    </row>
    <row r="119" spans="1:4" ht="15">
      <c r="A119" s="69" t="s">
        <v>124</v>
      </c>
      <c r="B119" s="63"/>
      <c r="C119" s="63"/>
      <c r="D119" s="64"/>
    </row>
  </sheetData>
  <sheetProtection/>
  <mergeCells count="20">
    <mergeCell ref="A106:B106"/>
    <mergeCell ref="A17:F17"/>
    <mergeCell ref="A19:B19"/>
    <mergeCell ref="A35:B35"/>
    <mergeCell ref="A41:B41"/>
    <mergeCell ref="D9:E9"/>
    <mergeCell ref="D10:E10"/>
    <mergeCell ref="D11:E11"/>
    <mergeCell ref="D13:E13"/>
    <mergeCell ref="D14:E14"/>
    <mergeCell ref="D15:E15"/>
    <mergeCell ref="D12:E12"/>
    <mergeCell ref="A94:B94"/>
    <mergeCell ref="C94:D94"/>
    <mergeCell ref="A50:B50"/>
    <mergeCell ref="A82:B82"/>
    <mergeCell ref="A90:B90"/>
    <mergeCell ref="C90:D90"/>
    <mergeCell ref="A92:B92"/>
    <mergeCell ref="C92:D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80" r:id="rId2"/>
  <ignoredErrors>
    <ignoredError sqref="F4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Morales Leon Jeannette Paola</cp:lastModifiedBy>
  <cp:lastPrinted>2021-03-19T20:04:07Z</cp:lastPrinted>
  <dcterms:created xsi:type="dcterms:W3CDTF">2014-10-08T12:57:19Z</dcterms:created>
  <dcterms:modified xsi:type="dcterms:W3CDTF">2021-04-05T20:59:00Z</dcterms:modified>
  <cp:category/>
  <cp:version/>
  <cp:contentType/>
  <cp:contentStatus/>
</cp:coreProperties>
</file>