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perez\Desktop\fichas 2020\FICHAS 2021\SAN FERNANDO\"/>
    </mc:Choice>
  </mc:AlternateContent>
  <bookViews>
    <workbookView xWindow="-120" yWindow="-120" windowWidth="20730" windowHeight="11160"/>
  </bookViews>
  <sheets>
    <sheet name="Sandia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07" i="1" l="1"/>
  <c r="C106" i="1"/>
  <c r="C105" i="1"/>
  <c r="C104" i="1"/>
  <c r="C103" i="1"/>
  <c r="C102" i="1"/>
  <c r="G52" i="1" l="1"/>
  <c r="G53" i="1"/>
  <c r="G54" i="1"/>
  <c r="G55" i="1"/>
  <c r="G56" i="1"/>
  <c r="G57" i="1"/>
  <c r="G59" i="1"/>
  <c r="G60" i="1"/>
  <c r="G62" i="1"/>
  <c r="G63" i="1"/>
  <c r="G64" i="1"/>
  <c r="G65" i="1"/>
  <c r="G67" i="1"/>
  <c r="G68" i="1"/>
  <c r="G69" i="1"/>
  <c r="G70" i="1"/>
  <c r="G71" i="1"/>
  <c r="G72" i="1"/>
  <c r="G73" i="1"/>
  <c r="G74" i="1"/>
  <c r="G75" i="1"/>
  <c r="G76" i="1"/>
  <c r="G82" i="1"/>
  <c r="G13" i="1"/>
  <c r="G27" i="1" l="1"/>
  <c r="G50" i="1"/>
  <c r="G77" i="1" s="1"/>
  <c r="G40" i="1"/>
  <c r="G41" i="1"/>
  <c r="G42" i="1"/>
  <c r="G43" i="1"/>
  <c r="G44" i="1"/>
  <c r="G39" i="1"/>
  <c r="G24" i="1"/>
  <c r="G25" i="1"/>
  <c r="G26" i="1"/>
  <c r="G28" i="1"/>
  <c r="G29" i="1"/>
  <c r="G23" i="1"/>
  <c r="G81" i="1"/>
  <c r="G83" i="1" s="1"/>
  <c r="G30" i="1" l="1"/>
  <c r="G45" i="1"/>
  <c r="C108" i="1" l="1"/>
  <c r="D105" i="1" s="1"/>
  <c r="G85" i="1"/>
  <c r="G14" i="1"/>
  <c r="G88" i="1" s="1"/>
  <c r="D102" i="1" l="1"/>
  <c r="D106" i="1"/>
  <c r="D107" i="1"/>
  <c r="D104" i="1"/>
  <c r="D108" i="1" l="1"/>
  <c r="G86" i="1"/>
  <c r="G87" i="1" s="1"/>
  <c r="E113" i="1" l="1"/>
  <c r="G89" i="1"/>
  <c r="C113" i="1"/>
  <c r="D113" i="1"/>
</calcChain>
</file>

<file path=xl/sharedStrings.xml><?xml version="1.0" encoding="utf-8"?>
<sst xmlns="http://schemas.openxmlformats.org/spreadsheetml/2006/main" count="213" uniqueCount="148">
  <si>
    <t>RUBRO O CULTIVO</t>
  </si>
  <si>
    <t>VARIEDAD</t>
  </si>
  <si>
    <t>FECHA ESTIMADA  PRECIO VENTA</t>
  </si>
  <si>
    <t>NIVEL TECNOLÓGICO</t>
  </si>
  <si>
    <t>REGIÓN</t>
  </si>
  <si>
    <t>Libertador Bernardo O'Higgins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</si>
  <si>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</si>
  <si>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</si>
  <si>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</si>
  <si>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</si>
  <si>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</si>
  <si>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</si>
  <si>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</si>
  <si>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</si>
  <si>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</si>
  <si>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</si>
  <si>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</si>
  <si>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</si>
  <si>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</si>
  <si>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</si>
  <si>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</si>
  <si>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</si>
  <si>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</si>
  <si>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</si>
  <si>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</si>
  <si>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</si>
  <si>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</si>
  <si>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Octubre-Noviembre</t>
  </si>
  <si>
    <t>INSUMOS</t>
  </si>
  <si>
    <t>Insumos</t>
  </si>
  <si>
    <t>Unidad (Kg/l/u)</t>
  </si>
  <si>
    <t>Cantidad (Kg/l/u)</t>
  </si>
  <si>
    <t>FERTILIZANTES</t>
  </si>
  <si>
    <t>Kg</t>
  </si>
  <si>
    <t>kg</t>
  </si>
  <si>
    <t>Lt.</t>
  </si>
  <si>
    <t>INSECTICIDAS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</si>
  <si>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</si>
  <si>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</si>
  <si>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</si>
  <si>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</si>
  <si>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</si>
  <si>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</si>
  <si>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</si>
  <si>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</si>
  <si>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</si>
  <si>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</si>
  <si>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</si>
  <si>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</si>
  <si>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</si>
  <si>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</si>
  <si>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</si>
  <si>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</si>
  <si>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</si>
  <si>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</si>
  <si>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</si>
  <si>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</si>
  <si>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</si>
  <si>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</si>
  <si>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</si>
  <si>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</si>
  <si>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(qqm/hà)</t>
  </si>
  <si>
    <t>Costo unitario ($/qqm) (*)</t>
  </si>
  <si>
    <t>(*): Este valor representa el valor mìnimo de venta del producto</t>
  </si>
  <si>
    <t>Todas la comunas del Área</t>
  </si>
  <si>
    <t>JA</t>
  </si>
  <si>
    <t>DELTA-CATIRA- SANDY</t>
  </si>
  <si>
    <t>PRECIO ESPERADO ($/unid)</t>
  </si>
  <si>
    <t>Plantacion</t>
  </si>
  <si>
    <t>Instalar Riego</t>
  </si>
  <si>
    <t>Aplic Insecticidas y Fungic</t>
  </si>
  <si>
    <t>Noviembre</t>
  </si>
  <si>
    <t>Riegos Tecnif  ( 40 )</t>
  </si>
  <si>
    <t>Septiembre a Febrero</t>
  </si>
  <si>
    <t>Diciembre a Febrero</t>
  </si>
  <si>
    <t>Rastra discos</t>
  </si>
  <si>
    <t>Aradio vertederas</t>
  </si>
  <si>
    <t>2 Rastrajes con discos</t>
  </si>
  <si>
    <t>Colocar mulch y cintas</t>
  </si>
  <si>
    <t>Pasar cultivadora</t>
  </si>
  <si>
    <t>Agosto</t>
  </si>
  <si>
    <t>Septiembre</t>
  </si>
  <si>
    <t>Octubre a Febrero</t>
  </si>
  <si>
    <t xml:space="preserve">PLANTAS </t>
  </si>
  <si>
    <t>Plantas Injertadas</t>
  </si>
  <si>
    <t>Unid</t>
  </si>
  <si>
    <t>Ultrasol</t>
  </si>
  <si>
    <t>Nitrato de Potasio</t>
  </si>
  <si>
    <t>Novviembre a Febrero</t>
  </si>
  <si>
    <t>Nitrato de Calcio</t>
  </si>
  <si>
    <t>Noviembre a Febrero</t>
  </si>
  <si>
    <t>Basfoliar Algae</t>
  </si>
  <si>
    <t>Noviembre a Enero</t>
  </si>
  <si>
    <t>Kelpac</t>
  </si>
  <si>
    <t>RENDIMIENTO (Unid/Há.)</t>
  </si>
  <si>
    <t>FUNGICIDAS</t>
  </si>
  <si>
    <t>Mancolaxyl</t>
  </si>
  <si>
    <t>Octubre a Diciembre</t>
  </si>
  <si>
    <t>Fosfimax 40-20</t>
  </si>
  <si>
    <t>Octubre a Noviembre</t>
  </si>
  <si>
    <t>Noviembre a Diciembre</t>
  </si>
  <si>
    <t>OTROS INSUMOS</t>
  </si>
  <si>
    <t>Plastico mulch</t>
  </si>
  <si>
    <t>Lay Flat</t>
  </si>
  <si>
    <t>Conectores a cintas</t>
  </si>
  <si>
    <t>Cinta para riego</t>
  </si>
  <si>
    <t>Tee de PVC  4"</t>
  </si>
  <si>
    <t>Llave de paso 4"</t>
  </si>
  <si>
    <t>Rollo 1000 mts</t>
  </si>
  <si>
    <t>Septiembre a Octubre</t>
  </si>
  <si>
    <t>mt</t>
  </si>
  <si>
    <t>Un</t>
  </si>
  <si>
    <t>Rollo 100 mts</t>
  </si>
  <si>
    <t>Traslados  ( 1200 u / viaje)</t>
  </si>
  <si>
    <t>3. Precio esperado por ventas corresponde a precio colocado en mercado mayorista</t>
  </si>
  <si>
    <t>San Fernando</t>
  </si>
  <si>
    <t>Romectin 1,8 EC</t>
  </si>
  <si>
    <t>Fenvalerato 30 EC</t>
  </si>
  <si>
    <t>Rutyl</t>
  </si>
  <si>
    <t>Bravo 720</t>
  </si>
  <si>
    <t>Defense 80 WP</t>
  </si>
  <si>
    <t>Mercado Mayorista</t>
  </si>
  <si>
    <t>Desmalezar a mano y sellado</t>
  </si>
  <si>
    <t>Cosecha y carga</t>
  </si>
  <si>
    <t>Arreglo de guias</t>
  </si>
  <si>
    <t>Noviembre-Diciembre</t>
  </si>
  <si>
    <t xml:space="preserve">Septiembre </t>
  </si>
  <si>
    <t xml:space="preserve">Agosto </t>
  </si>
  <si>
    <t>Sept</t>
  </si>
  <si>
    <t>Octubre</t>
  </si>
  <si>
    <t>Nemacur</t>
  </si>
  <si>
    <t>lt</t>
  </si>
  <si>
    <t>agosto</t>
  </si>
  <si>
    <t>Algaman 5L</t>
  </si>
  <si>
    <t>Lt</t>
  </si>
  <si>
    <t>Flower Power</t>
  </si>
  <si>
    <t>nutrifarm size up</t>
  </si>
  <si>
    <t>Colmenas polinizacion</t>
  </si>
  <si>
    <t>c/u</t>
  </si>
  <si>
    <t>Oct - Dic</t>
  </si>
  <si>
    <r>
      <rPr>
        <u/>
        <sz val="9"/>
        <color indexed="8"/>
        <rFont val="Calibri"/>
        <family val="2"/>
      </rPr>
      <t>Fuente</t>
    </r>
    <r>
      <rPr>
        <sz val="9"/>
        <color indexed="8"/>
        <rFont val="Calibri"/>
        <family val="2"/>
      </rPr>
      <t>: INDAP</t>
    </r>
  </si>
  <si>
    <t>Heladas, sequia, lluvia</t>
  </si>
  <si>
    <t>Aplica agroquimico (6 aplic)</t>
  </si>
  <si>
    <t>Alto</t>
  </si>
  <si>
    <t>Sandias c/mulch y riego tecnif.</t>
  </si>
  <si>
    <r>
      <rPr>
        <b/>
        <u/>
        <sz val="8"/>
        <color indexed="8"/>
        <rFont val="Calibri"/>
        <family val="2"/>
      </rPr>
      <t>Notas</t>
    </r>
    <r>
      <rPr>
        <b/>
        <sz val="8"/>
        <color indexed="8"/>
        <rFont val="Calibri"/>
        <family val="2"/>
      </rPr>
      <t>:</t>
    </r>
  </si>
  <si>
    <t>Diciembre - Febrero</t>
  </si>
  <si>
    <t>Subtotal Maquinaria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</si>
</sst>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.00_-;\-* #,##0.00_-;_-* &quot;-&quot;??_-;_-@_-"/>
    <numFmt numFmtId="167" formatCode="&quot; &quot;* #,##0&quot; &quot;;&quot;-&quot;* #,##0&quot; &quot;;&quot; &quot;* &quot;-&quot;??&quot; &quot;"/>
  </numFmts>
  <fonts count="21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b/>
      <i/>
      <sz val="9"/>
      <color indexed="9"/>
      <name val="Calibri"/>
      <family val="2"/>
    </font>
    <font>
      <b/>
      <sz val="9"/>
      <color indexed="8"/>
      <name val="Calibri"/>
      <family val="2"/>
    </font>
    <font>
      <sz val="11"/>
      <color indexed="8"/>
      <name val="Calibri"/>
      <family val="2"/>
    </font>
    <font>
      <sz val="9"/>
      <color theme="1"/>
      <name val="Calibri"/>
      <family val="2"/>
    </font>
    <font>
      <sz val="9"/>
      <name val="Calibri"/>
      <family val="2"/>
    </font>
    <font>
      <sz val="8"/>
      <name val="Calibri"/>
      <family val="2"/>
    </font>
    <font>
      <sz val="9"/>
      <color rgb="FF000000"/>
      <name val="Calibri"/>
      <family val="2"/>
    </font>
    <font>
      <sz val="11"/>
      <color indexed="8"/>
      <name val="Calibri"/>
      <family val="2"/>
    </font>
    <font>
      <u/>
      <sz val="9"/>
      <color indexed="8"/>
      <name val="Calibri"/>
      <family val="2"/>
    </font>
    <font>
      <b/>
      <sz val="9"/>
      <color indexed="15"/>
      <name val="Calibri"/>
      <family val="2"/>
    </font>
    <font>
      <b/>
      <sz val="8"/>
      <color indexed="8"/>
      <name val="Calibri"/>
      <family val="2"/>
    </font>
    <font>
      <b/>
      <u/>
      <sz val="8"/>
      <color indexed="8"/>
      <name val="Calibri"/>
      <family val="2"/>
    </font>
    <font>
      <sz val="8"/>
      <color indexed="8"/>
      <name val="Calibri"/>
      <family val="2"/>
    </font>
    <font>
      <sz val="11"/>
      <color indexed="8"/>
      <name val="Calibri"/>
      <family val="2"/>
    </font>
    <font>
      <b/>
      <sz val="9"/>
      <color indexed="9"/>
      <name val="Arial Narrow"/>
      <family val="2"/>
    </font>
    <font>
      <sz val="9"/>
      <color indexed="8"/>
      <name val="Arial Narrow"/>
      <family val="2"/>
    </font>
    <font>
      <sz val="9"/>
      <color indexed="9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/>
      <top style="thin">
        <color indexed="1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/>
      <right/>
      <top/>
      <bottom style="thin">
        <color indexed="11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 style="thin">
        <color indexed="11"/>
      </left>
      <right/>
      <top/>
      <bottom style="thin">
        <color indexed="11"/>
      </bottom>
      <diagonal/>
    </border>
  </borders>
  <cellStyleXfs count="5">
    <xf numFmtId="0" fontId="0" fillId="0" borderId="0" applyNumberFormat="0" applyFill="0" applyBorder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66" fontId="11" fillId="0" borderId="22" applyFont="0" applyFill="0" applyBorder="0" applyAlignment="0" applyProtection="0"/>
    <xf numFmtId="41" fontId="17" fillId="0" borderId="0" applyFont="0" applyFill="0" applyBorder="0" applyAlignment="0" applyProtection="0"/>
  </cellStyleXfs>
  <cellXfs count="208">
    <xf numFmtId="0" fontId="0" fillId="0" borderId="0" xfId="0" applyFont="1" applyAlignment="1"/>
    <xf numFmtId="3" fontId="2" fillId="2" borderId="6" xfId="0" applyNumberFormat="1" applyFont="1" applyFill="1" applyBorder="1" applyAlignment="1"/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justify" wrapText="1"/>
    </xf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3" fontId="2" fillId="2" borderId="12" xfId="0" applyNumberFormat="1" applyFont="1" applyFill="1" applyBorder="1" applyAlignment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 applyAlignment="1"/>
    <xf numFmtId="0" fontId="2" fillId="2" borderId="18" xfId="0" applyFont="1" applyFill="1" applyBorder="1" applyAlignment="1"/>
    <xf numFmtId="3" fontId="2" fillId="2" borderId="18" xfId="0" applyNumberFormat="1" applyFont="1" applyFill="1" applyBorder="1" applyAlignment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164" fontId="1" fillId="2" borderId="22" xfId="0" applyNumberFormat="1" applyFont="1" applyFill="1" applyBorder="1" applyAlignment="1">
      <alignment vertical="center"/>
    </xf>
    <xf numFmtId="164" fontId="5" fillId="2" borderId="22" xfId="0" applyNumberFormat="1" applyFont="1" applyFill="1" applyBorder="1" applyAlignment="1">
      <alignment vertical="center"/>
    </xf>
    <xf numFmtId="0" fontId="2" fillId="2" borderId="25" xfId="0" applyFont="1" applyFill="1" applyBorder="1" applyAlignment="1"/>
    <xf numFmtId="3" fontId="2" fillId="2" borderId="25" xfId="0" applyNumberFormat="1" applyFont="1" applyFill="1" applyBorder="1" applyAlignment="1"/>
    <xf numFmtId="49" fontId="1" fillId="5" borderId="26" xfId="0" applyNumberFormat="1" applyFont="1" applyFill="1" applyBorder="1" applyAlignment="1">
      <alignment vertical="center"/>
    </xf>
    <xf numFmtId="0" fontId="1" fillId="5" borderId="27" xfId="0" applyFont="1" applyFill="1" applyBorder="1" applyAlignment="1">
      <alignment vertical="center"/>
    </xf>
    <xf numFmtId="164" fontId="1" fillId="5" borderId="28" xfId="0" applyNumberFormat="1" applyFont="1" applyFill="1" applyBorder="1" applyAlignment="1">
      <alignment vertical="center"/>
    </xf>
    <xf numFmtId="49" fontId="1" fillId="3" borderId="29" xfId="0" applyNumberFormat="1" applyFont="1" applyFill="1" applyBorder="1" applyAlignment="1">
      <alignment vertical="center"/>
    </xf>
    <xf numFmtId="164" fontId="1" fillId="3" borderId="30" xfId="0" applyNumberFormat="1" applyFont="1" applyFill="1" applyBorder="1" applyAlignment="1">
      <alignment vertical="center"/>
    </xf>
    <xf numFmtId="49" fontId="1" fillId="5" borderId="29" xfId="0" applyNumberFormat="1" applyFont="1" applyFill="1" applyBorder="1" applyAlignment="1">
      <alignment vertical="center"/>
    </xf>
    <xf numFmtId="164" fontId="1" fillId="5" borderId="30" xfId="0" applyNumberFormat="1" applyFont="1" applyFill="1" applyBorder="1" applyAlignment="1">
      <alignment vertical="center"/>
    </xf>
    <xf numFmtId="49" fontId="1" fillId="5" borderId="31" xfId="0" applyNumberFormat="1" applyFont="1" applyFill="1" applyBorder="1" applyAlignment="1">
      <alignment vertical="center"/>
    </xf>
    <xf numFmtId="164" fontId="1" fillId="6" borderId="33" xfId="0" applyNumberFormat="1" applyFont="1" applyFill="1" applyBorder="1" applyAlignment="1">
      <alignment vertical="center"/>
    </xf>
    <xf numFmtId="0" fontId="7" fillId="10" borderId="57" xfId="0" applyFont="1" applyFill="1" applyBorder="1"/>
    <xf numFmtId="0" fontId="7" fillId="10" borderId="57" xfId="0" applyFont="1" applyFill="1" applyBorder="1" applyAlignment="1">
      <alignment horizontal="center"/>
    </xf>
    <xf numFmtId="49" fontId="3" fillId="3" borderId="59" xfId="0" applyNumberFormat="1" applyFont="1" applyFill="1" applyBorder="1" applyAlignment="1">
      <alignment vertical="center"/>
    </xf>
    <xf numFmtId="0" fontId="3" fillId="3" borderId="59" xfId="0" applyFont="1" applyFill="1" applyBorder="1" applyAlignment="1">
      <alignment horizontal="center" vertical="center"/>
    </xf>
    <xf numFmtId="3" fontId="3" fillId="3" borderId="59" xfId="0" applyNumberFormat="1" applyFont="1" applyFill="1" applyBorder="1" applyAlignment="1">
      <alignment vertical="center"/>
    </xf>
    <xf numFmtId="49" fontId="3" fillId="3" borderId="19" xfId="0" applyNumberFormat="1" applyFont="1" applyFill="1" applyBorder="1" applyAlignment="1">
      <alignment vertical="center"/>
    </xf>
    <xf numFmtId="0" fontId="3" fillId="3" borderId="19" xfId="0" applyFont="1" applyFill="1" applyBorder="1" applyAlignment="1">
      <alignment horizontal="center" vertical="center"/>
    </xf>
    <xf numFmtId="3" fontId="3" fillId="3" borderId="19" xfId="0" applyNumberFormat="1" applyFont="1" applyFill="1" applyBorder="1" applyAlignment="1">
      <alignment vertical="center"/>
    </xf>
    <xf numFmtId="0" fontId="8" fillId="0" borderId="0" xfId="0" applyNumberFormat="1" applyFont="1" applyAlignment="1"/>
    <xf numFmtId="49" fontId="2" fillId="2" borderId="6" xfId="0" applyNumberFormat="1" applyFont="1" applyFill="1" applyBorder="1" applyAlignment="1">
      <alignment horizontal="center" wrapText="1"/>
    </xf>
    <xf numFmtId="49" fontId="2" fillId="2" borderId="6" xfId="0" applyNumberFormat="1" applyFont="1" applyFill="1" applyBorder="1" applyAlignment="1">
      <alignment wrapText="1"/>
    </xf>
    <xf numFmtId="3" fontId="2" fillId="2" borderId="6" xfId="0" applyNumberFormat="1" applyFont="1" applyFill="1" applyBorder="1" applyAlignment="1">
      <alignment horizontal="right" wrapText="1"/>
    </xf>
    <xf numFmtId="49" fontId="3" fillId="3" borderId="6" xfId="0" applyNumberFormat="1" applyFont="1" applyFill="1" applyBorder="1" applyAlignment="1">
      <alignment vertical="center"/>
    </xf>
    <xf numFmtId="0" fontId="3" fillId="3" borderId="6" xfId="0" applyFont="1" applyFill="1" applyBorder="1" applyAlignment="1">
      <alignment horizontal="center" vertical="center"/>
    </xf>
    <xf numFmtId="3" fontId="3" fillId="3" borderId="6" xfId="0" applyNumberFormat="1" applyFont="1" applyFill="1" applyBorder="1" applyAlignment="1">
      <alignment vertical="center"/>
    </xf>
    <xf numFmtId="0" fontId="3" fillId="3" borderId="56" xfId="0" applyFont="1" applyFill="1" applyBorder="1" applyAlignment="1">
      <alignment horizontal="center" vertical="center"/>
    </xf>
    <xf numFmtId="3" fontId="3" fillId="3" borderId="56" xfId="0" applyNumberFormat="1" applyFont="1" applyFill="1" applyBorder="1" applyAlignment="1">
      <alignment vertical="center"/>
    </xf>
    <xf numFmtId="49" fontId="5" fillId="2" borderId="6" xfId="0" applyNumberFormat="1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left" vertical="center" wrapText="1"/>
    </xf>
    <xf numFmtId="49" fontId="2" fillId="2" borderId="6" xfId="0" applyNumberFormat="1" applyFont="1" applyFill="1" applyBorder="1" applyAlignment="1"/>
    <xf numFmtId="49" fontId="2" fillId="2" borderId="6" xfId="0" applyNumberFormat="1" applyFont="1" applyFill="1" applyBorder="1" applyAlignment="1">
      <alignment horizontal="center"/>
    </xf>
    <xf numFmtId="49" fontId="5" fillId="2" borderId="6" xfId="0" applyNumberFormat="1" applyFont="1" applyFill="1" applyBorder="1" applyAlignment="1"/>
    <xf numFmtId="0" fontId="2" fillId="2" borderId="6" xfId="0" applyFont="1" applyFill="1" applyBorder="1" applyAlignment="1">
      <alignment horizontal="center"/>
    </xf>
    <xf numFmtId="49" fontId="5" fillId="2" borderId="58" xfId="0" applyNumberFormat="1" applyFont="1" applyFill="1" applyBorder="1" applyAlignment="1"/>
    <xf numFmtId="0" fontId="2" fillId="2" borderId="58" xfId="0" applyFont="1" applyFill="1" applyBorder="1" applyAlignment="1">
      <alignment horizontal="center"/>
    </xf>
    <xf numFmtId="49" fontId="2" fillId="10" borderId="57" xfId="0" applyNumberFormat="1" applyFont="1" applyFill="1" applyBorder="1" applyAlignment="1"/>
    <xf numFmtId="0" fontId="2" fillId="10" borderId="57" xfId="0" applyFont="1" applyFill="1" applyBorder="1" applyAlignment="1">
      <alignment horizontal="center"/>
    </xf>
    <xf numFmtId="0" fontId="2" fillId="2" borderId="57" xfId="0" applyFont="1" applyFill="1" applyBorder="1" applyAlignment="1">
      <alignment horizontal="center"/>
    </xf>
    <xf numFmtId="49" fontId="2" fillId="10" borderId="57" xfId="0" applyNumberFormat="1" applyFont="1" applyFill="1" applyBorder="1" applyAlignment="1">
      <alignment horizontal="center"/>
    </xf>
    <xf numFmtId="49" fontId="2" fillId="2" borderId="57" xfId="0" applyNumberFormat="1" applyFont="1" applyFill="1" applyBorder="1" applyAlignment="1">
      <alignment horizontal="center"/>
    </xf>
    <xf numFmtId="49" fontId="5" fillId="10" borderId="57" xfId="0" applyNumberFormat="1" applyFont="1" applyFill="1" applyBorder="1" applyAlignment="1"/>
    <xf numFmtId="49" fontId="2" fillId="2" borderId="57" xfId="0" applyNumberFormat="1" applyFont="1" applyFill="1" applyBorder="1" applyAlignment="1"/>
    <xf numFmtId="0" fontId="1" fillId="5" borderId="32" xfId="0" applyFont="1" applyFill="1" applyBorder="1" applyAlignment="1">
      <alignment vertical="center"/>
    </xf>
    <xf numFmtId="3" fontId="7" fillId="0" borderId="57" xfId="1" applyNumberFormat="1" applyFont="1" applyBorder="1" applyAlignment="1">
      <alignment horizontal="right"/>
    </xf>
    <xf numFmtId="0" fontId="10" fillId="0" borderId="57" xfId="0" applyFont="1" applyFill="1" applyBorder="1"/>
    <xf numFmtId="0" fontId="10" fillId="0" borderId="57" xfId="0" applyFont="1" applyFill="1" applyBorder="1" applyAlignment="1">
      <alignment horizontal="center"/>
    </xf>
    <xf numFmtId="0" fontId="2" fillId="2" borderId="1" xfId="0" applyFont="1" applyFill="1" applyBorder="1" applyAlignment="1"/>
    <xf numFmtId="0" fontId="2" fillId="0" borderId="0" xfId="0" applyNumberFormat="1" applyFont="1" applyAlignment="1"/>
    <xf numFmtId="0" fontId="2" fillId="0" borderId="0" xfId="0" applyFont="1" applyAlignment="1"/>
    <xf numFmtId="0" fontId="2" fillId="2" borderId="4" xfId="0" applyFont="1" applyFill="1" applyBorder="1" applyAlignment="1"/>
    <xf numFmtId="0" fontId="2" fillId="2" borderId="2" xfId="0" applyFont="1" applyFill="1" applyBorder="1" applyAlignment="1"/>
    <xf numFmtId="0" fontId="2" fillId="2" borderId="10" xfId="0" applyFont="1" applyFill="1" applyBorder="1" applyAlignment="1"/>
    <xf numFmtId="0" fontId="2" fillId="2" borderId="24" xfId="0" applyFont="1" applyFill="1" applyBorder="1" applyAlignment="1"/>
    <xf numFmtId="0" fontId="2" fillId="0" borderId="22" xfId="0" applyNumberFormat="1" applyFont="1" applyBorder="1" applyAlignment="1"/>
    <xf numFmtId="0" fontId="8" fillId="0" borderId="57" xfId="0" applyFont="1" applyBorder="1"/>
    <xf numFmtId="43" fontId="8" fillId="0" borderId="57" xfId="1" applyFont="1" applyFill="1" applyBorder="1" applyAlignment="1">
      <alignment horizontal="center"/>
    </xf>
    <xf numFmtId="3" fontId="8" fillId="0" borderId="57" xfId="1" applyNumberFormat="1" applyFont="1" applyFill="1" applyBorder="1" applyAlignment="1">
      <alignment horizontal="center"/>
    </xf>
    <xf numFmtId="0" fontId="7" fillId="0" borderId="57" xfId="0" applyFont="1" applyBorder="1" applyAlignment="1">
      <alignment horizontal="center"/>
    </xf>
    <xf numFmtId="49" fontId="2" fillId="2" borderId="22" xfId="0" applyNumberFormat="1" applyFont="1" applyFill="1" applyBorder="1" applyAlignment="1">
      <alignment vertical="center"/>
    </xf>
    <xf numFmtId="0" fontId="1" fillId="2" borderId="22" xfId="0" applyFont="1" applyFill="1" applyBorder="1" applyAlignment="1">
      <alignment vertical="center"/>
    </xf>
    <xf numFmtId="0" fontId="2" fillId="2" borderId="22" xfId="0" applyFont="1" applyFill="1" applyBorder="1" applyAlignment="1">
      <alignment vertical="center"/>
    </xf>
    <xf numFmtId="0" fontId="2" fillId="2" borderId="45" xfId="0" applyFont="1" applyFill="1" applyBorder="1" applyAlignment="1"/>
    <xf numFmtId="0" fontId="2" fillId="2" borderId="22" xfId="0" applyFont="1" applyFill="1" applyBorder="1" applyAlignment="1"/>
    <xf numFmtId="0" fontId="2" fillId="2" borderId="50" xfId="0" applyFont="1" applyFill="1" applyBorder="1" applyAlignment="1"/>
    <xf numFmtId="0" fontId="2" fillId="9" borderId="43" xfId="0" applyFont="1" applyFill="1" applyBorder="1" applyAlignment="1"/>
    <xf numFmtId="0" fontId="2" fillId="7" borderId="22" xfId="0" applyFont="1" applyFill="1" applyBorder="1" applyAlignment="1"/>
    <xf numFmtId="49" fontId="5" fillId="8" borderId="34" xfId="0" applyNumberFormat="1" applyFont="1" applyFill="1" applyBorder="1" applyAlignment="1">
      <alignment vertical="center"/>
    </xf>
    <xf numFmtId="49" fontId="5" fillId="8" borderId="23" xfId="0" applyNumberFormat="1" applyFont="1" applyFill="1" applyBorder="1" applyAlignment="1">
      <alignment vertical="center"/>
    </xf>
    <xf numFmtId="49" fontId="2" fillId="8" borderId="35" xfId="0" applyNumberFormat="1" applyFont="1" applyFill="1" applyBorder="1" applyAlignment="1"/>
    <xf numFmtId="0" fontId="2" fillId="2" borderId="20" xfId="0" applyFont="1" applyFill="1" applyBorder="1" applyAlignment="1"/>
    <xf numFmtId="49" fontId="5" fillId="2" borderId="36" xfId="0" applyNumberFormat="1" applyFont="1" applyFill="1" applyBorder="1" applyAlignment="1">
      <alignment vertical="center"/>
    </xf>
    <xf numFmtId="3" fontId="5" fillId="2" borderId="6" xfId="0" applyNumberFormat="1" applyFont="1" applyFill="1" applyBorder="1" applyAlignment="1">
      <alignment vertical="center"/>
    </xf>
    <xf numFmtId="9" fontId="2" fillId="2" borderId="37" xfId="0" applyNumberFormat="1" applyFont="1" applyFill="1" applyBorder="1" applyAlignment="1"/>
    <xf numFmtId="0" fontId="5" fillId="2" borderId="6" xfId="0" applyNumberFormat="1" applyFont="1" applyFill="1" applyBorder="1" applyAlignment="1">
      <alignment vertical="center"/>
    </xf>
    <xf numFmtId="165" fontId="5" fillId="2" borderId="6" xfId="0" applyNumberFormat="1" applyFont="1" applyFill="1" applyBorder="1" applyAlignment="1">
      <alignment vertical="center"/>
    </xf>
    <xf numFmtId="0" fontId="1" fillId="7" borderId="22" xfId="0" applyFont="1" applyFill="1" applyBorder="1" applyAlignment="1">
      <alignment vertical="center"/>
    </xf>
    <xf numFmtId="49" fontId="5" fillId="8" borderId="38" xfId="0" applyNumberFormat="1" applyFont="1" applyFill="1" applyBorder="1" applyAlignment="1">
      <alignment vertical="center"/>
    </xf>
    <xf numFmtId="165" fontId="5" fillId="8" borderId="39" xfId="0" applyNumberFormat="1" applyFont="1" applyFill="1" applyBorder="1" applyAlignment="1">
      <alignment vertical="center"/>
    </xf>
    <xf numFmtId="9" fontId="5" fillId="8" borderId="40" xfId="0" applyNumberFormat="1" applyFont="1" applyFill="1" applyBorder="1" applyAlignment="1">
      <alignment vertical="center"/>
    </xf>
    <xf numFmtId="0" fontId="3" fillId="2" borderId="22" xfId="0" applyFont="1" applyFill="1" applyBorder="1" applyAlignment="1">
      <alignment vertical="center"/>
    </xf>
    <xf numFmtId="0" fontId="1" fillId="9" borderId="21" xfId="0" applyFont="1" applyFill="1" applyBorder="1" applyAlignment="1">
      <alignment vertical="center"/>
    </xf>
    <xf numFmtId="49" fontId="13" fillId="9" borderId="22" xfId="0" applyNumberFormat="1" applyFont="1" applyFill="1" applyBorder="1" applyAlignment="1">
      <alignment vertical="center"/>
    </xf>
    <xf numFmtId="0" fontId="1" fillId="9" borderId="22" xfId="0" applyFont="1" applyFill="1" applyBorder="1" applyAlignment="1">
      <alignment vertical="center"/>
    </xf>
    <xf numFmtId="0" fontId="1" fillId="9" borderId="52" xfId="0" applyFont="1" applyFill="1" applyBorder="1" applyAlignment="1">
      <alignment vertical="center"/>
    </xf>
    <xf numFmtId="49" fontId="5" fillId="8" borderId="53" xfId="0" applyNumberFormat="1" applyFont="1" applyFill="1" applyBorder="1" applyAlignment="1">
      <alignment vertical="center"/>
    </xf>
    <xf numFmtId="165" fontId="5" fillId="8" borderId="40" xfId="0" applyNumberFormat="1" applyFont="1" applyFill="1" applyBorder="1" applyAlignment="1">
      <alignment vertical="center"/>
    </xf>
    <xf numFmtId="3" fontId="10" fillId="0" borderId="57" xfId="3" applyNumberFormat="1" applyFont="1" applyFill="1" applyBorder="1" applyAlignment="1">
      <alignment horizontal="right" wrapText="1"/>
    </xf>
    <xf numFmtId="0" fontId="5" fillId="2" borderId="6" xfId="0" applyFont="1" applyFill="1" applyBorder="1" applyAlignment="1">
      <alignment horizontal="center" vertical="center" wrapText="1"/>
    </xf>
    <xf numFmtId="0" fontId="2" fillId="2" borderId="6" xfId="0" applyNumberFormat="1" applyFont="1" applyFill="1" applyBorder="1" applyAlignment="1">
      <alignment horizontal="center"/>
    </xf>
    <xf numFmtId="0" fontId="2" fillId="2" borderId="57" xfId="0" applyNumberFormat="1" applyFont="1" applyFill="1" applyBorder="1" applyAlignment="1">
      <alignment horizontal="center"/>
    </xf>
    <xf numFmtId="3" fontId="2" fillId="2" borderId="6" xfId="0" applyNumberFormat="1" applyFont="1" applyFill="1" applyBorder="1" applyAlignment="1">
      <alignment horizontal="center"/>
    </xf>
    <xf numFmtId="0" fontId="2" fillId="0" borderId="0" xfId="0" applyNumberFormat="1" applyFont="1" applyAlignment="1">
      <alignment horizontal="right"/>
    </xf>
    <xf numFmtId="0" fontId="2" fillId="2" borderId="1" xfId="0" applyFont="1" applyFill="1" applyBorder="1" applyAlignment="1">
      <alignment horizontal="right"/>
    </xf>
    <xf numFmtId="0" fontId="2" fillId="2" borderId="3" xfId="0" applyFont="1" applyFill="1" applyBorder="1" applyAlignment="1">
      <alignment horizontal="right"/>
    </xf>
    <xf numFmtId="0" fontId="2" fillId="2" borderId="9" xfId="0" applyFont="1" applyFill="1" applyBorder="1" applyAlignment="1">
      <alignment horizontal="right"/>
    </xf>
    <xf numFmtId="0" fontId="2" fillId="2" borderId="12" xfId="0" applyFont="1" applyFill="1" applyBorder="1" applyAlignment="1">
      <alignment horizontal="right"/>
    </xf>
    <xf numFmtId="0" fontId="2" fillId="2" borderId="3" xfId="0" applyFont="1" applyFill="1" applyBorder="1" applyAlignment="1">
      <alignment horizontal="right" vertical="center"/>
    </xf>
    <xf numFmtId="49" fontId="1" fillId="3" borderId="6" xfId="0" applyNumberFormat="1" applyFont="1" applyFill="1" applyBorder="1" applyAlignment="1">
      <alignment horizontal="right" vertical="center" wrapText="1"/>
    </xf>
    <xf numFmtId="0" fontId="3" fillId="3" borderId="6" xfId="0" applyFont="1" applyFill="1" applyBorder="1" applyAlignment="1">
      <alignment horizontal="right" vertical="center"/>
    </xf>
    <xf numFmtId="3" fontId="2" fillId="2" borderId="12" xfId="0" applyNumberFormat="1" applyFont="1" applyFill="1" applyBorder="1" applyAlignment="1">
      <alignment horizontal="right"/>
    </xf>
    <xf numFmtId="0" fontId="2" fillId="2" borderId="2" xfId="0" applyFont="1" applyFill="1" applyBorder="1" applyAlignment="1">
      <alignment horizontal="right" vertical="center"/>
    </xf>
    <xf numFmtId="49" fontId="1" fillId="3" borderId="15" xfId="0" applyNumberFormat="1" applyFont="1" applyFill="1" applyBorder="1" applyAlignment="1">
      <alignment horizontal="right" vertical="center" wrapText="1"/>
    </xf>
    <xf numFmtId="0" fontId="2" fillId="2" borderId="15" xfId="0" applyFont="1" applyFill="1" applyBorder="1" applyAlignment="1">
      <alignment horizontal="right" vertical="center"/>
    </xf>
    <xf numFmtId="0" fontId="3" fillId="3" borderId="15" xfId="0" applyFont="1" applyFill="1" applyBorder="1" applyAlignment="1">
      <alignment horizontal="right" vertical="center"/>
    </xf>
    <xf numFmtId="3" fontId="2" fillId="2" borderId="18" xfId="0" applyNumberFormat="1" applyFont="1" applyFill="1" applyBorder="1" applyAlignment="1">
      <alignment horizontal="right"/>
    </xf>
    <xf numFmtId="49" fontId="1" fillId="3" borderId="13" xfId="0" applyNumberFormat="1" applyFont="1" applyFill="1" applyBorder="1" applyAlignment="1">
      <alignment horizontal="right" vertical="center" wrapText="1"/>
    </xf>
    <xf numFmtId="0" fontId="3" fillId="3" borderId="56" xfId="0" applyFont="1" applyFill="1" applyBorder="1" applyAlignment="1">
      <alignment horizontal="right" vertical="center"/>
    </xf>
    <xf numFmtId="0" fontId="5" fillId="2" borderId="6" xfId="0" applyFont="1" applyFill="1" applyBorder="1" applyAlignment="1">
      <alignment horizontal="right" vertical="center" wrapText="1"/>
    </xf>
    <xf numFmtId="3" fontId="2" fillId="2" borderId="6" xfId="0" applyNumberFormat="1" applyFont="1" applyFill="1" applyBorder="1" applyAlignment="1">
      <alignment horizontal="right"/>
    </xf>
    <xf numFmtId="3" fontId="2" fillId="2" borderId="58" xfId="0" applyNumberFormat="1" applyFont="1" applyFill="1" applyBorder="1" applyAlignment="1">
      <alignment horizontal="right"/>
    </xf>
    <xf numFmtId="3" fontId="2" fillId="2" borderId="57" xfId="0" applyNumberFormat="1" applyFont="1" applyFill="1" applyBorder="1" applyAlignment="1">
      <alignment horizontal="right"/>
    </xf>
    <xf numFmtId="3" fontId="7" fillId="0" borderId="57" xfId="2" applyNumberFormat="1" applyFont="1" applyFill="1" applyBorder="1" applyAlignment="1">
      <alignment horizontal="right"/>
    </xf>
    <xf numFmtId="0" fontId="3" fillId="3" borderId="59" xfId="0" applyFont="1" applyFill="1" applyBorder="1" applyAlignment="1">
      <alignment horizontal="right" vertical="center"/>
    </xf>
    <xf numFmtId="0" fontId="3" fillId="3" borderId="19" xfId="0" applyFont="1" applyFill="1" applyBorder="1" applyAlignment="1">
      <alignment horizontal="right" vertical="center"/>
    </xf>
    <xf numFmtId="3" fontId="2" fillId="2" borderId="25" xfId="0" applyNumberFormat="1" applyFont="1" applyFill="1" applyBorder="1" applyAlignment="1">
      <alignment horizontal="right"/>
    </xf>
    <xf numFmtId="0" fontId="1" fillId="5" borderId="27" xfId="0" applyFont="1" applyFill="1" applyBorder="1" applyAlignment="1">
      <alignment horizontal="right" vertical="center"/>
    </xf>
    <xf numFmtId="0" fontId="1" fillId="3" borderId="15" xfId="0" applyFont="1" applyFill="1" applyBorder="1" applyAlignment="1">
      <alignment horizontal="right" vertical="center"/>
    </xf>
    <xf numFmtId="0" fontId="1" fillId="5" borderId="15" xfId="0" applyFont="1" applyFill="1" applyBorder="1" applyAlignment="1">
      <alignment horizontal="right" vertical="center"/>
    </xf>
    <xf numFmtId="0" fontId="1" fillId="5" borderId="32" xfId="0" applyFont="1" applyFill="1" applyBorder="1" applyAlignment="1">
      <alignment horizontal="right" vertical="center"/>
    </xf>
    <xf numFmtId="0" fontId="1" fillId="2" borderId="22" xfId="0" applyFont="1" applyFill="1" applyBorder="1" applyAlignment="1">
      <alignment horizontal="right" vertical="center"/>
    </xf>
    <xf numFmtId="0" fontId="2" fillId="2" borderId="46" xfId="0" applyFont="1" applyFill="1" applyBorder="1" applyAlignment="1">
      <alignment horizontal="right"/>
    </xf>
    <xf numFmtId="0" fontId="2" fillId="2" borderId="48" xfId="0" applyFont="1" applyFill="1" applyBorder="1" applyAlignment="1">
      <alignment horizontal="right"/>
    </xf>
    <xf numFmtId="0" fontId="2" fillId="2" borderId="51" xfId="0" applyFont="1" applyFill="1" applyBorder="1" applyAlignment="1">
      <alignment horizontal="right"/>
    </xf>
    <xf numFmtId="0" fontId="2" fillId="2" borderId="22" xfId="0" applyFont="1" applyFill="1" applyBorder="1" applyAlignment="1">
      <alignment horizontal="right"/>
    </xf>
    <xf numFmtId="0" fontId="2" fillId="7" borderId="22" xfId="0" applyFont="1" applyFill="1" applyBorder="1" applyAlignment="1">
      <alignment horizontal="right"/>
    </xf>
    <xf numFmtId="0" fontId="1" fillId="7" borderId="22" xfId="0" applyFont="1" applyFill="1" applyBorder="1" applyAlignment="1">
      <alignment horizontal="right" vertical="center"/>
    </xf>
    <xf numFmtId="0" fontId="1" fillId="7" borderId="21" xfId="0" applyFont="1" applyFill="1" applyBorder="1" applyAlignment="1">
      <alignment horizontal="right" vertical="center"/>
    </xf>
    <xf numFmtId="0" fontId="5" fillId="7" borderId="22" xfId="0" applyFont="1" applyFill="1" applyBorder="1" applyAlignment="1">
      <alignment horizontal="right" vertical="center"/>
    </xf>
    <xf numFmtId="0" fontId="2" fillId="2" borderId="60" xfId="0" applyFont="1" applyFill="1" applyBorder="1" applyAlignment="1"/>
    <xf numFmtId="0" fontId="2" fillId="2" borderId="60" xfId="0" applyFont="1" applyFill="1" applyBorder="1" applyAlignment="1">
      <alignment horizontal="right"/>
    </xf>
    <xf numFmtId="0" fontId="2" fillId="2" borderId="61" xfId="0" applyFont="1" applyFill="1" applyBorder="1" applyAlignment="1"/>
    <xf numFmtId="0" fontId="2" fillId="2" borderId="62" xfId="0" applyFont="1" applyFill="1" applyBorder="1" applyAlignment="1"/>
    <xf numFmtId="0" fontId="2" fillId="2" borderId="63" xfId="0" applyFont="1" applyFill="1" applyBorder="1" applyAlignment="1"/>
    <xf numFmtId="0" fontId="2" fillId="2" borderId="62" xfId="0" applyFont="1" applyFill="1" applyBorder="1" applyAlignment="1">
      <alignment horizontal="right"/>
    </xf>
    <xf numFmtId="49" fontId="14" fillId="2" borderId="44" xfId="0" applyNumberFormat="1" applyFont="1" applyFill="1" applyBorder="1" applyAlignment="1">
      <alignment vertical="center"/>
    </xf>
    <xf numFmtId="49" fontId="16" fillId="2" borderId="47" xfId="0" applyNumberFormat="1" applyFont="1" applyFill="1" applyBorder="1" applyAlignment="1">
      <alignment vertical="center"/>
    </xf>
    <xf numFmtId="49" fontId="16" fillId="2" borderId="49" xfId="0" applyNumberFormat="1" applyFont="1" applyFill="1" applyBorder="1" applyAlignment="1">
      <alignment vertical="center"/>
    </xf>
    <xf numFmtId="49" fontId="18" fillId="3" borderId="5" xfId="0" applyNumberFormat="1" applyFont="1" applyFill="1" applyBorder="1" applyAlignment="1">
      <alignment vertical="center" wrapText="1"/>
    </xf>
    <xf numFmtId="0" fontId="19" fillId="2" borderId="7" xfId="0" applyFont="1" applyFill="1" applyBorder="1" applyAlignment="1"/>
    <xf numFmtId="3" fontId="19" fillId="2" borderId="6" xfId="0" applyNumberFormat="1" applyFont="1" applyFill="1" applyBorder="1" applyAlignment="1"/>
    <xf numFmtId="49" fontId="19" fillId="2" borderId="5" xfId="0" applyNumberFormat="1" applyFont="1" applyFill="1" applyBorder="1" applyAlignment="1">
      <alignment vertical="center" wrapText="1"/>
    </xf>
    <xf numFmtId="49" fontId="19" fillId="2" borderId="6" xfId="0" applyNumberFormat="1" applyFont="1" applyFill="1" applyBorder="1" applyAlignment="1">
      <alignment horizontal="center" vertical="center" wrapText="1"/>
    </xf>
    <xf numFmtId="49" fontId="19" fillId="2" borderId="6" xfId="0" applyNumberFormat="1" applyFont="1" applyFill="1" applyBorder="1" applyAlignment="1">
      <alignment horizontal="right"/>
    </xf>
    <xf numFmtId="167" fontId="19" fillId="2" borderId="6" xfId="0" applyNumberFormat="1" applyFont="1" applyFill="1" applyBorder="1" applyAlignment="1"/>
    <xf numFmtId="49" fontId="19" fillId="2" borderId="6" xfId="0" applyNumberFormat="1" applyFont="1" applyFill="1" applyBorder="1" applyAlignment="1">
      <alignment horizontal="right" wrapText="1"/>
    </xf>
    <xf numFmtId="49" fontId="19" fillId="2" borderId="6" xfId="0" applyNumberFormat="1" applyFont="1" applyFill="1" applyBorder="1" applyAlignment="1"/>
    <xf numFmtId="0" fontId="19" fillId="2" borderId="6" xfId="0" applyFont="1" applyFill="1" applyBorder="1" applyAlignment="1">
      <alignment horizontal="right"/>
    </xf>
    <xf numFmtId="3" fontId="19" fillId="2" borderId="6" xfId="0" applyNumberFormat="1" applyFont="1" applyFill="1" applyBorder="1" applyAlignment="1">
      <alignment horizontal="right" wrapText="1"/>
    </xf>
    <xf numFmtId="49" fontId="19" fillId="2" borderId="6" xfId="0" applyNumberFormat="1" applyFont="1" applyFill="1" applyBorder="1" applyAlignment="1">
      <alignment horizontal="center"/>
    </xf>
    <xf numFmtId="49" fontId="19" fillId="2" borderId="6" xfId="0" applyNumberFormat="1" applyFont="1" applyFill="1" applyBorder="1" applyAlignment="1">
      <alignment horizontal="center" wrapText="1"/>
    </xf>
    <xf numFmtId="14" fontId="19" fillId="2" borderId="6" xfId="0" applyNumberFormat="1" applyFont="1" applyFill="1" applyBorder="1" applyAlignment="1">
      <alignment horizontal="center"/>
    </xf>
    <xf numFmtId="0" fontId="2" fillId="2" borderId="6" xfId="0" applyNumberFormat="1" applyFont="1" applyFill="1" applyBorder="1" applyAlignment="1">
      <alignment horizontal="center" wrapText="1"/>
    </xf>
    <xf numFmtId="0" fontId="2" fillId="0" borderId="24" xfId="0" applyFont="1" applyFill="1" applyBorder="1" applyAlignment="1"/>
    <xf numFmtId="49" fontId="3" fillId="0" borderId="59" xfId="0" applyNumberFormat="1" applyFont="1" applyFill="1" applyBorder="1" applyAlignment="1">
      <alignment vertical="center"/>
    </xf>
    <xf numFmtId="0" fontId="3" fillId="0" borderId="64" xfId="0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right" vertical="center"/>
    </xf>
    <xf numFmtId="3" fontId="3" fillId="0" borderId="61" xfId="0" applyNumberFormat="1" applyFont="1" applyFill="1" applyBorder="1" applyAlignment="1">
      <alignment vertical="center"/>
    </xf>
    <xf numFmtId="0" fontId="2" fillId="0" borderId="0" xfId="0" applyNumberFormat="1" applyFont="1" applyFill="1" applyAlignment="1"/>
    <xf numFmtId="0" fontId="2" fillId="0" borderId="0" xfId="0" applyFont="1" applyFill="1" applyAlignment="1"/>
    <xf numFmtId="41" fontId="5" fillId="8" borderId="54" xfId="4" applyFont="1" applyFill="1" applyBorder="1" applyAlignment="1">
      <alignment vertical="center"/>
    </xf>
    <xf numFmtId="41" fontId="5" fillId="8" borderId="55" xfId="4" applyFont="1" applyFill="1" applyBorder="1" applyAlignment="1">
      <alignment vertical="center"/>
    </xf>
    <xf numFmtId="49" fontId="13" fillId="9" borderId="41" xfId="0" applyNumberFormat="1" applyFont="1" applyFill="1" applyBorder="1" applyAlignment="1">
      <alignment vertical="center"/>
    </xf>
    <xf numFmtId="0" fontId="5" fillId="9" borderId="42" xfId="0" applyFont="1" applyFill="1" applyBorder="1" applyAlignment="1">
      <alignment vertical="center"/>
    </xf>
    <xf numFmtId="49" fontId="19" fillId="2" borderId="6" xfId="0" applyNumberFormat="1" applyFont="1" applyFill="1" applyBorder="1" applyAlignment="1">
      <alignment wrapText="1"/>
    </xf>
    <xf numFmtId="0" fontId="19" fillId="2" borderId="6" xfId="0" applyFont="1" applyFill="1" applyBorder="1" applyAlignment="1">
      <alignment wrapText="1"/>
    </xf>
    <xf numFmtId="49" fontId="20" fillId="3" borderId="6" xfId="0" applyNumberFormat="1" applyFont="1" applyFill="1" applyBorder="1" applyAlignment="1">
      <alignment wrapText="1"/>
    </xf>
    <xf numFmtId="0" fontId="20" fillId="4" borderId="6" xfId="0" applyFont="1" applyFill="1" applyBorder="1" applyAlignment="1">
      <alignment wrapText="1"/>
    </xf>
    <xf numFmtId="49" fontId="19" fillId="2" borderId="6" xfId="0" applyNumberFormat="1" applyFont="1" applyFill="1" applyBorder="1" applyAlignment="1"/>
    <xf numFmtId="0" fontId="19" fillId="2" borderId="6" xfId="0" applyFont="1" applyFill="1" applyBorder="1" applyAlignment="1"/>
    <xf numFmtId="49" fontId="4" fillId="3" borderId="6" xfId="0" applyNumberFormat="1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</cellXfs>
  <cellStyles count="5">
    <cellStyle name="Millares" xfId="1" builtinId="3"/>
    <cellStyle name="Millares [0]" xfId="4" builtinId="6"/>
    <cellStyle name="Millares 5" xfId="3"/>
    <cellStyle name="Moneda" xfId="2" builtinId="4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285749</xdr:colOff>
      <xdr:row>0</xdr:row>
      <xdr:rowOff>0</xdr:rowOff>
    </xdr:from>
    <xdr:to>
      <xdr:col>6</xdr:col>
      <xdr:colOff>1252786</xdr:colOff>
      <xdr:row>9</xdr:row>
      <xdr:rowOff>0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49" y="0"/>
          <a:ext cx="7015412" cy="1371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114"/>
  <sheetViews>
    <sheetView showGridLines="0" tabSelected="1" topLeftCell="A19" zoomScaleNormal="100" workbookViewId="0">
      <selection activeCell="E113" sqref="E113"/>
    </sheetView>
  </sheetViews>
  <sheetFormatPr baseColWidth="10" defaultColWidth="10.85546875" defaultRowHeight="12" x14ac:dyDescent="0.2"/>
  <cols>
    <col min="1" max="1" width="4.42578125" style="83" customWidth="1"/>
    <col min="2" max="2" width="23.5703125" style="83" customWidth="1"/>
    <col min="3" max="3" width="24.5703125" style="83" customWidth="1"/>
    <col min="4" max="4" width="9.42578125" style="83" customWidth="1"/>
    <col min="5" max="5" width="17.7109375" style="83" customWidth="1"/>
    <col min="6" max="6" width="11" style="127" customWidth="1"/>
    <col min="7" max="7" width="19.28515625" style="83" customWidth="1"/>
    <col min="8" max="255" width="10.85546875" style="83" customWidth="1"/>
    <col min="256" max="16384" width="10.85546875" style="84"/>
  </cols>
  <sheetData>
    <row r="1" spans="1:7" x14ac:dyDescent="0.2">
      <c r="A1" s="82"/>
    </row>
    <row r="2" spans="1:7" x14ac:dyDescent="0.2">
      <c r="A2" s="82"/>
    </row>
    <row r="3" spans="1:7" x14ac:dyDescent="0.2">
      <c r="A3" s="85"/>
    </row>
    <row r="4" spans="1:7" x14ac:dyDescent="0.2">
      <c r="A4" s="85"/>
    </row>
    <row r="5" spans="1:7" x14ac:dyDescent="0.2">
      <c r="A5" s="85"/>
      <c r="B5" s="82"/>
      <c r="C5" s="82"/>
      <c r="D5" s="82"/>
      <c r="E5" s="82"/>
      <c r="F5" s="128"/>
      <c r="G5" s="82"/>
    </row>
    <row r="6" spans="1:7" x14ac:dyDescent="0.2">
      <c r="A6" s="85"/>
      <c r="B6" s="164"/>
      <c r="C6" s="164"/>
      <c r="D6" s="82"/>
      <c r="E6" s="164"/>
      <c r="F6" s="165"/>
      <c r="G6" s="164"/>
    </row>
    <row r="7" spans="1:7" x14ac:dyDescent="0.2">
      <c r="A7" s="85"/>
      <c r="B7" s="164"/>
      <c r="C7" s="164"/>
      <c r="D7" s="82"/>
      <c r="E7" s="164"/>
      <c r="F7" s="165"/>
      <c r="G7" s="164"/>
    </row>
    <row r="8" spans="1:7" x14ac:dyDescent="0.2">
      <c r="A8" s="85"/>
      <c r="B8" s="164"/>
      <c r="C8" s="164"/>
      <c r="D8" s="82"/>
      <c r="E8" s="164"/>
      <c r="F8" s="165"/>
      <c r="G8" s="164"/>
    </row>
    <row r="9" spans="1:7" x14ac:dyDescent="0.2">
      <c r="A9" s="85"/>
      <c r="B9" s="86"/>
      <c r="C9" s="4"/>
      <c r="D9" s="82"/>
      <c r="E9" s="4"/>
      <c r="F9" s="129"/>
      <c r="G9" s="4"/>
    </row>
    <row r="10" spans="1:7" x14ac:dyDescent="0.2">
      <c r="A10" s="85"/>
      <c r="B10" s="166"/>
      <c r="C10" s="167"/>
      <c r="D10" s="168"/>
      <c r="E10" s="167"/>
      <c r="F10" s="169"/>
      <c r="G10" s="167"/>
    </row>
    <row r="11" spans="1:7" ht="13.5" x14ac:dyDescent="0.25">
      <c r="A11" s="85"/>
      <c r="B11" s="173" t="s">
        <v>0</v>
      </c>
      <c r="C11" s="184" t="s">
        <v>144</v>
      </c>
      <c r="D11" s="174"/>
      <c r="E11" s="202" t="s">
        <v>94</v>
      </c>
      <c r="F11" s="203"/>
      <c r="G11" s="175">
        <v>9800</v>
      </c>
    </row>
    <row r="12" spans="1:7" ht="13.5" x14ac:dyDescent="0.25">
      <c r="A12" s="85"/>
      <c r="B12" s="176" t="s">
        <v>1</v>
      </c>
      <c r="C12" s="177" t="s">
        <v>66</v>
      </c>
      <c r="D12" s="174"/>
      <c r="E12" s="200" t="s">
        <v>2</v>
      </c>
      <c r="F12" s="201"/>
      <c r="G12" s="178" t="s">
        <v>146</v>
      </c>
    </row>
    <row r="13" spans="1:7" ht="13.5" x14ac:dyDescent="0.25">
      <c r="A13" s="85"/>
      <c r="B13" s="176" t="s">
        <v>3</v>
      </c>
      <c r="C13" s="184" t="s">
        <v>143</v>
      </c>
      <c r="D13" s="174"/>
      <c r="E13" s="200" t="s">
        <v>67</v>
      </c>
      <c r="F13" s="201"/>
      <c r="G13" s="179">
        <f>1000*1.19</f>
        <v>1190</v>
      </c>
    </row>
    <row r="14" spans="1:7" ht="13.5" x14ac:dyDescent="0.25">
      <c r="A14" s="82"/>
      <c r="B14" s="176" t="s">
        <v>4</v>
      </c>
      <c r="C14" s="185" t="s">
        <v>5</v>
      </c>
      <c r="D14" s="174"/>
      <c r="E14" s="181" t="s">
        <v>6</v>
      </c>
      <c r="F14" s="182"/>
      <c r="G14" s="183">
        <f>(G11*G13)</f>
        <v>11662000</v>
      </c>
    </row>
    <row r="15" spans="1:7" ht="13.5" x14ac:dyDescent="0.25">
      <c r="A15" s="87"/>
      <c r="B15" s="176" t="s">
        <v>7</v>
      </c>
      <c r="C15" s="184" t="s">
        <v>115</v>
      </c>
      <c r="D15" s="174"/>
      <c r="E15" s="200" t="s">
        <v>8</v>
      </c>
      <c r="F15" s="201"/>
      <c r="G15" s="178" t="s">
        <v>121</v>
      </c>
    </row>
    <row r="16" spans="1:7" ht="13.5" x14ac:dyDescent="0.25">
      <c r="A16" s="82"/>
      <c r="B16" s="176" t="s">
        <v>9</v>
      </c>
      <c r="C16" s="184" t="s">
        <v>64</v>
      </c>
      <c r="D16" s="174"/>
      <c r="E16" s="200" t="s">
        <v>10</v>
      </c>
      <c r="F16" s="201"/>
      <c r="G16" s="178" t="s">
        <v>146</v>
      </c>
    </row>
    <row r="17" spans="1:7" ht="13.5" x14ac:dyDescent="0.25">
      <c r="A17" s="85"/>
      <c r="B17" s="176" t="s">
        <v>11</v>
      </c>
      <c r="C17" s="186">
        <v>44197</v>
      </c>
      <c r="D17" s="174"/>
      <c r="E17" s="204" t="s">
        <v>12</v>
      </c>
      <c r="F17" s="205"/>
      <c r="G17" s="180" t="s">
        <v>141</v>
      </c>
    </row>
    <row r="18" spans="1:7" x14ac:dyDescent="0.2">
      <c r="A18" s="87"/>
      <c r="B18" s="2"/>
      <c r="C18" s="3"/>
      <c r="D18" s="4"/>
      <c r="E18" s="5"/>
      <c r="F18" s="130"/>
      <c r="G18" s="6"/>
    </row>
    <row r="19" spans="1:7" x14ac:dyDescent="0.2">
      <c r="A19" s="87"/>
      <c r="B19" s="206" t="s">
        <v>13</v>
      </c>
      <c r="C19" s="207"/>
      <c r="D19" s="207"/>
      <c r="E19" s="207"/>
      <c r="F19" s="207"/>
      <c r="G19" s="207"/>
    </row>
    <row r="20" spans="1:7" x14ac:dyDescent="0.2">
      <c r="A20" s="87"/>
      <c r="B20" s="7"/>
      <c r="C20" s="8"/>
      <c r="D20" s="8"/>
      <c r="E20" s="8"/>
      <c r="F20" s="131"/>
      <c r="G20" s="9"/>
    </row>
    <row r="21" spans="1:7" x14ac:dyDescent="0.2">
      <c r="A21" s="87"/>
      <c r="B21" s="10" t="s">
        <v>14</v>
      </c>
      <c r="C21" s="11"/>
      <c r="D21" s="12"/>
      <c r="E21" s="12"/>
      <c r="F21" s="132"/>
      <c r="G21" s="12"/>
    </row>
    <row r="22" spans="1:7" ht="24" x14ac:dyDescent="0.2">
      <c r="A22" s="87"/>
      <c r="B22" s="13" t="s">
        <v>15</v>
      </c>
      <c r="C22" s="13" t="s">
        <v>16</v>
      </c>
      <c r="D22" s="13" t="s">
        <v>17</v>
      </c>
      <c r="E22" s="13" t="s">
        <v>18</v>
      </c>
      <c r="F22" s="133" t="s">
        <v>19</v>
      </c>
      <c r="G22" s="13" t="s">
        <v>20</v>
      </c>
    </row>
    <row r="23" spans="1:7" x14ac:dyDescent="0.2">
      <c r="A23" s="87"/>
      <c r="B23" s="54" t="s">
        <v>69</v>
      </c>
      <c r="C23" s="55" t="s">
        <v>21</v>
      </c>
      <c r="D23" s="187">
        <v>5</v>
      </c>
      <c r="E23" s="55" t="s">
        <v>126</v>
      </c>
      <c r="F23" s="57">
        <v>20000</v>
      </c>
      <c r="G23" s="57">
        <f>D23*F23</f>
        <v>100000</v>
      </c>
    </row>
    <row r="24" spans="1:7" x14ac:dyDescent="0.2">
      <c r="A24" s="87"/>
      <c r="B24" s="56" t="s">
        <v>68</v>
      </c>
      <c r="C24" s="55" t="s">
        <v>21</v>
      </c>
      <c r="D24" s="187">
        <v>6</v>
      </c>
      <c r="E24" s="55" t="s">
        <v>81</v>
      </c>
      <c r="F24" s="57">
        <v>20000</v>
      </c>
      <c r="G24" s="57">
        <f t="shared" ref="G24:G29" si="0">D24*F24</f>
        <v>120000</v>
      </c>
    </row>
    <row r="25" spans="1:7" x14ac:dyDescent="0.2">
      <c r="A25" s="87"/>
      <c r="B25" s="56" t="s">
        <v>70</v>
      </c>
      <c r="C25" s="55" t="s">
        <v>21</v>
      </c>
      <c r="D25" s="187">
        <v>3</v>
      </c>
      <c r="E25" s="55" t="s">
        <v>27</v>
      </c>
      <c r="F25" s="57">
        <v>20000</v>
      </c>
      <c r="G25" s="57">
        <f t="shared" si="0"/>
        <v>60000</v>
      </c>
    </row>
    <row r="26" spans="1:7" ht="23.25" customHeight="1" x14ac:dyDescent="0.2">
      <c r="A26" s="82"/>
      <c r="B26" s="56" t="s">
        <v>122</v>
      </c>
      <c r="C26" s="55" t="s">
        <v>21</v>
      </c>
      <c r="D26" s="187">
        <v>8</v>
      </c>
      <c r="E26" s="55" t="s">
        <v>71</v>
      </c>
      <c r="F26" s="57">
        <v>20000</v>
      </c>
      <c r="G26" s="57">
        <f t="shared" si="0"/>
        <v>160000</v>
      </c>
    </row>
    <row r="27" spans="1:7" ht="14.25" customHeight="1" x14ac:dyDescent="0.2">
      <c r="A27" s="88"/>
      <c r="B27" s="56" t="s">
        <v>124</v>
      </c>
      <c r="C27" s="55" t="s">
        <v>21</v>
      </c>
      <c r="D27" s="187">
        <v>2</v>
      </c>
      <c r="E27" s="55" t="s">
        <v>125</v>
      </c>
      <c r="F27" s="57">
        <v>20000</v>
      </c>
      <c r="G27" s="57">
        <f t="shared" si="0"/>
        <v>40000</v>
      </c>
    </row>
    <row r="28" spans="1:7" ht="14.25" customHeight="1" x14ac:dyDescent="0.2">
      <c r="A28" s="85"/>
      <c r="B28" s="56" t="s">
        <v>72</v>
      </c>
      <c r="C28" s="55" t="s">
        <v>21</v>
      </c>
      <c r="D28" s="187">
        <v>10</v>
      </c>
      <c r="E28" s="55" t="s">
        <v>73</v>
      </c>
      <c r="F28" s="57">
        <v>20000</v>
      </c>
      <c r="G28" s="57">
        <f t="shared" si="0"/>
        <v>200000</v>
      </c>
    </row>
    <row r="29" spans="1:7" x14ac:dyDescent="0.2">
      <c r="A29" s="85"/>
      <c r="B29" s="56" t="s">
        <v>123</v>
      </c>
      <c r="C29" s="55" t="s">
        <v>21</v>
      </c>
      <c r="D29" s="187">
        <v>60</v>
      </c>
      <c r="E29" s="55" t="s">
        <v>74</v>
      </c>
      <c r="F29" s="57">
        <v>20000</v>
      </c>
      <c r="G29" s="57">
        <f t="shared" si="0"/>
        <v>1200000</v>
      </c>
    </row>
    <row r="30" spans="1:7" x14ac:dyDescent="0.2">
      <c r="A30" s="85"/>
      <c r="B30" s="58" t="s">
        <v>22</v>
      </c>
      <c r="C30" s="59"/>
      <c r="D30" s="59"/>
      <c r="E30" s="59"/>
      <c r="F30" s="134"/>
      <c r="G30" s="60">
        <f>SUM(G23:G29)</f>
        <v>1880000</v>
      </c>
    </row>
    <row r="31" spans="1:7" x14ac:dyDescent="0.2">
      <c r="A31" s="85"/>
      <c r="B31" s="7"/>
      <c r="C31" s="9"/>
      <c r="D31" s="9"/>
      <c r="E31" s="9"/>
      <c r="F31" s="135"/>
      <c r="G31" s="14"/>
    </row>
    <row r="32" spans="1:7" x14ac:dyDescent="0.2">
      <c r="A32" s="82"/>
      <c r="B32" s="15" t="s">
        <v>23</v>
      </c>
      <c r="C32" s="16"/>
      <c r="D32" s="17"/>
      <c r="E32" s="17"/>
      <c r="F32" s="136"/>
      <c r="G32" s="18"/>
    </row>
    <row r="33" spans="1:11" ht="24" x14ac:dyDescent="0.2">
      <c r="A33" s="85"/>
      <c r="B33" s="19" t="s">
        <v>15</v>
      </c>
      <c r="C33" s="20" t="s">
        <v>16</v>
      </c>
      <c r="D33" s="20" t="s">
        <v>17</v>
      </c>
      <c r="E33" s="19" t="s">
        <v>18</v>
      </c>
      <c r="F33" s="137" t="s">
        <v>19</v>
      </c>
      <c r="G33" s="19" t="s">
        <v>20</v>
      </c>
    </row>
    <row r="34" spans="1:11" x14ac:dyDescent="0.2">
      <c r="A34" s="85"/>
      <c r="B34" s="21"/>
      <c r="C34" s="22" t="s">
        <v>65</v>
      </c>
      <c r="D34" s="22">
        <v>0</v>
      </c>
      <c r="E34" s="22">
        <v>0</v>
      </c>
      <c r="F34" s="138">
        <v>0</v>
      </c>
      <c r="G34" s="22">
        <v>0</v>
      </c>
    </row>
    <row r="35" spans="1:11" x14ac:dyDescent="0.2">
      <c r="A35" s="87"/>
      <c r="B35" s="23" t="s">
        <v>24</v>
      </c>
      <c r="C35" s="24"/>
      <c r="D35" s="24"/>
      <c r="E35" s="24"/>
      <c r="F35" s="139"/>
      <c r="G35" s="25">
        <v>0</v>
      </c>
    </row>
    <row r="36" spans="1:11" x14ac:dyDescent="0.2">
      <c r="A36" s="87"/>
      <c r="B36" s="26"/>
      <c r="C36" s="27"/>
      <c r="D36" s="27"/>
      <c r="E36" s="27"/>
      <c r="F36" s="140"/>
      <c r="G36" s="28"/>
    </row>
    <row r="37" spans="1:11" x14ac:dyDescent="0.2">
      <c r="A37" s="87"/>
      <c r="B37" s="15" t="s">
        <v>25</v>
      </c>
      <c r="C37" s="16"/>
      <c r="D37" s="17"/>
      <c r="E37" s="17"/>
      <c r="F37" s="136"/>
      <c r="G37" s="18"/>
    </row>
    <row r="38" spans="1:11" ht="24" x14ac:dyDescent="0.2">
      <c r="A38" s="87"/>
      <c r="B38" s="29" t="s">
        <v>15</v>
      </c>
      <c r="C38" s="29" t="s">
        <v>16</v>
      </c>
      <c r="D38" s="29" t="s">
        <v>17</v>
      </c>
      <c r="E38" s="29" t="s">
        <v>18</v>
      </c>
      <c r="F38" s="141" t="s">
        <v>19</v>
      </c>
      <c r="G38" s="29" t="s">
        <v>20</v>
      </c>
    </row>
    <row r="39" spans="1:11" x14ac:dyDescent="0.2">
      <c r="A39" s="87"/>
      <c r="B39" s="56" t="s">
        <v>75</v>
      </c>
      <c r="C39" s="55" t="s">
        <v>26</v>
      </c>
      <c r="D39" s="187">
        <v>0.2</v>
      </c>
      <c r="E39" s="55" t="s">
        <v>80</v>
      </c>
      <c r="F39" s="57">
        <v>125000</v>
      </c>
      <c r="G39" s="57">
        <f>D39*F39</f>
        <v>25000</v>
      </c>
    </row>
    <row r="40" spans="1:11" x14ac:dyDescent="0.2">
      <c r="A40" s="87"/>
      <c r="B40" s="56" t="s">
        <v>76</v>
      </c>
      <c r="C40" s="55" t="s">
        <v>26</v>
      </c>
      <c r="D40" s="187">
        <v>0.4</v>
      </c>
      <c r="E40" s="55" t="s">
        <v>127</v>
      </c>
      <c r="F40" s="57">
        <v>150000</v>
      </c>
      <c r="G40" s="57">
        <f t="shared" ref="G40:G44" si="1">D40*F40</f>
        <v>60000</v>
      </c>
    </row>
    <row r="41" spans="1:11" x14ac:dyDescent="0.2">
      <c r="A41" s="88"/>
      <c r="B41" s="56" t="s">
        <v>77</v>
      </c>
      <c r="C41" s="55" t="s">
        <v>26</v>
      </c>
      <c r="D41" s="124">
        <v>0.4</v>
      </c>
      <c r="E41" s="55" t="s">
        <v>80</v>
      </c>
      <c r="F41" s="57">
        <v>125000</v>
      </c>
      <c r="G41" s="57">
        <f t="shared" si="1"/>
        <v>50000</v>
      </c>
    </row>
    <row r="42" spans="1:11" x14ac:dyDescent="0.2">
      <c r="A42" s="82"/>
      <c r="B42" s="56" t="s">
        <v>78</v>
      </c>
      <c r="C42" s="55" t="s">
        <v>26</v>
      </c>
      <c r="D42" s="187">
        <v>0.5</v>
      </c>
      <c r="E42" s="55" t="s">
        <v>128</v>
      </c>
      <c r="F42" s="57">
        <v>160000</v>
      </c>
      <c r="G42" s="57">
        <f t="shared" si="1"/>
        <v>80000</v>
      </c>
    </row>
    <row r="43" spans="1:11" x14ac:dyDescent="0.2">
      <c r="A43" s="85"/>
      <c r="B43" s="56" t="s">
        <v>79</v>
      </c>
      <c r="C43" s="55" t="s">
        <v>26</v>
      </c>
      <c r="D43" s="187">
        <v>0.25</v>
      </c>
      <c r="E43" s="55" t="s">
        <v>27</v>
      </c>
      <c r="F43" s="57">
        <v>120000</v>
      </c>
      <c r="G43" s="57">
        <f t="shared" si="1"/>
        <v>30000</v>
      </c>
    </row>
    <row r="44" spans="1:11" x14ac:dyDescent="0.2">
      <c r="A44" s="85"/>
      <c r="B44" s="56" t="s">
        <v>142</v>
      </c>
      <c r="C44" s="55" t="s">
        <v>26</v>
      </c>
      <c r="D44" s="187">
        <v>1.2</v>
      </c>
      <c r="E44" s="55" t="s">
        <v>82</v>
      </c>
      <c r="F44" s="57">
        <v>100000</v>
      </c>
      <c r="G44" s="57">
        <f t="shared" si="1"/>
        <v>120000</v>
      </c>
      <c r="K44" s="89"/>
    </row>
    <row r="45" spans="1:11" x14ac:dyDescent="0.2">
      <c r="A45" s="88"/>
      <c r="B45" s="23" t="s">
        <v>147</v>
      </c>
      <c r="C45" s="61"/>
      <c r="D45" s="61"/>
      <c r="E45" s="61"/>
      <c r="F45" s="142"/>
      <c r="G45" s="62">
        <f>SUM(G39:G44)</f>
        <v>365000</v>
      </c>
      <c r="K45" s="89"/>
    </row>
    <row r="46" spans="1:11" x14ac:dyDescent="0.2">
      <c r="A46" s="87"/>
      <c r="B46" s="26"/>
      <c r="C46" s="27"/>
      <c r="D46" s="27"/>
      <c r="E46" s="27"/>
      <c r="F46" s="140"/>
      <c r="G46" s="28"/>
      <c r="K46" s="89"/>
    </row>
    <row r="47" spans="1:11" x14ac:dyDescent="0.2">
      <c r="A47" s="87"/>
      <c r="B47" s="15" t="s">
        <v>28</v>
      </c>
      <c r="C47" s="16"/>
      <c r="D47" s="17"/>
      <c r="E47" s="17"/>
      <c r="F47" s="136"/>
      <c r="G47" s="18"/>
    </row>
    <row r="48" spans="1:11" ht="24" x14ac:dyDescent="0.2">
      <c r="A48" s="87"/>
      <c r="B48" s="30" t="s">
        <v>29</v>
      </c>
      <c r="C48" s="30" t="s">
        <v>30</v>
      </c>
      <c r="D48" s="30" t="s">
        <v>31</v>
      </c>
      <c r="E48" s="30" t="s">
        <v>18</v>
      </c>
      <c r="F48" s="141" t="s">
        <v>19</v>
      </c>
      <c r="G48" s="30" t="s">
        <v>20</v>
      </c>
    </row>
    <row r="49" spans="1:7" x14ac:dyDescent="0.2">
      <c r="A49" s="87"/>
      <c r="B49" s="63" t="s">
        <v>83</v>
      </c>
      <c r="C49" s="64"/>
      <c r="D49" s="123"/>
      <c r="E49" s="64"/>
      <c r="F49" s="143"/>
      <c r="G49" s="64"/>
    </row>
    <row r="50" spans="1:7" x14ac:dyDescent="0.2">
      <c r="A50" s="87"/>
      <c r="B50" s="65" t="s">
        <v>84</v>
      </c>
      <c r="C50" s="66" t="s">
        <v>85</v>
      </c>
      <c r="D50" s="124">
        <v>3300</v>
      </c>
      <c r="E50" s="66" t="s">
        <v>126</v>
      </c>
      <c r="F50" s="144">
        <v>550</v>
      </c>
      <c r="G50" s="1">
        <f>F50*D50</f>
        <v>1815000</v>
      </c>
    </row>
    <row r="51" spans="1:7" x14ac:dyDescent="0.2">
      <c r="A51" s="87"/>
      <c r="B51" s="67" t="s">
        <v>32</v>
      </c>
      <c r="C51" s="68"/>
      <c r="D51" s="68"/>
      <c r="E51" s="68"/>
      <c r="F51" s="144"/>
      <c r="G51" s="1"/>
    </row>
    <row r="52" spans="1:7" x14ac:dyDescent="0.2">
      <c r="A52" s="87"/>
      <c r="B52" s="65" t="s">
        <v>86</v>
      </c>
      <c r="C52" s="66" t="s">
        <v>33</v>
      </c>
      <c r="D52" s="124">
        <v>250</v>
      </c>
      <c r="E52" s="66" t="s">
        <v>27</v>
      </c>
      <c r="F52" s="144">
        <v>1480</v>
      </c>
      <c r="G52" s="1">
        <f t="shared" ref="G52:G76" si="2">F52*D52</f>
        <v>370000</v>
      </c>
    </row>
    <row r="53" spans="1:7" x14ac:dyDescent="0.2">
      <c r="A53" s="87"/>
      <c r="B53" s="65" t="s">
        <v>87</v>
      </c>
      <c r="C53" s="66" t="s">
        <v>34</v>
      </c>
      <c r="D53" s="124">
        <v>200</v>
      </c>
      <c r="E53" s="66" t="s">
        <v>88</v>
      </c>
      <c r="F53" s="144">
        <v>850</v>
      </c>
      <c r="G53" s="1">
        <f t="shared" si="2"/>
        <v>170000</v>
      </c>
    </row>
    <row r="54" spans="1:7" x14ac:dyDescent="0.2">
      <c r="A54" s="87"/>
      <c r="B54" s="65" t="s">
        <v>89</v>
      </c>
      <c r="C54" s="68" t="s">
        <v>33</v>
      </c>
      <c r="D54" s="68">
        <v>200</v>
      </c>
      <c r="E54" s="68" t="s">
        <v>90</v>
      </c>
      <c r="F54" s="144">
        <v>410</v>
      </c>
      <c r="G54" s="1">
        <f t="shared" si="2"/>
        <v>82000</v>
      </c>
    </row>
    <row r="55" spans="1:7" x14ac:dyDescent="0.2">
      <c r="A55" s="88"/>
      <c r="B55" s="65" t="s">
        <v>91</v>
      </c>
      <c r="C55" s="66" t="s">
        <v>35</v>
      </c>
      <c r="D55" s="124">
        <v>5</v>
      </c>
      <c r="E55" s="66" t="s">
        <v>92</v>
      </c>
      <c r="F55" s="144">
        <v>9200</v>
      </c>
      <c r="G55" s="1">
        <f t="shared" si="2"/>
        <v>46000</v>
      </c>
    </row>
    <row r="56" spans="1:7" x14ac:dyDescent="0.2">
      <c r="A56" s="88"/>
      <c r="B56" s="65" t="s">
        <v>98</v>
      </c>
      <c r="C56" s="66" t="s">
        <v>35</v>
      </c>
      <c r="D56" s="124">
        <v>2</v>
      </c>
      <c r="E56" s="66" t="s">
        <v>99</v>
      </c>
      <c r="F56" s="144">
        <v>12400</v>
      </c>
      <c r="G56" s="1">
        <f t="shared" si="2"/>
        <v>24800</v>
      </c>
    </row>
    <row r="57" spans="1:7" x14ac:dyDescent="0.2">
      <c r="A57" s="88"/>
      <c r="B57" s="65" t="s">
        <v>93</v>
      </c>
      <c r="C57" s="66" t="s">
        <v>35</v>
      </c>
      <c r="D57" s="124">
        <v>5</v>
      </c>
      <c r="E57" s="66" t="s">
        <v>92</v>
      </c>
      <c r="F57" s="144">
        <v>8500</v>
      </c>
      <c r="G57" s="1">
        <f t="shared" si="2"/>
        <v>42500</v>
      </c>
    </row>
    <row r="58" spans="1:7" x14ac:dyDescent="0.2">
      <c r="A58" s="88"/>
      <c r="B58" s="69" t="s">
        <v>36</v>
      </c>
      <c r="C58" s="70"/>
      <c r="D58" s="70"/>
      <c r="E58" s="70"/>
      <c r="F58" s="145"/>
      <c r="G58" s="1"/>
    </row>
    <row r="59" spans="1:7" x14ac:dyDescent="0.2">
      <c r="A59" s="88"/>
      <c r="B59" s="71" t="s">
        <v>116</v>
      </c>
      <c r="C59" s="72" t="s">
        <v>35</v>
      </c>
      <c r="D59" s="73">
        <v>1</v>
      </c>
      <c r="E59" s="73" t="s">
        <v>97</v>
      </c>
      <c r="F59" s="146">
        <v>21700</v>
      </c>
      <c r="G59" s="1">
        <f t="shared" si="2"/>
        <v>21700</v>
      </c>
    </row>
    <row r="60" spans="1:7" x14ac:dyDescent="0.2">
      <c r="A60" s="88"/>
      <c r="B60" s="71" t="s">
        <v>117</v>
      </c>
      <c r="C60" s="74" t="s">
        <v>35</v>
      </c>
      <c r="D60" s="125">
        <v>0.2</v>
      </c>
      <c r="E60" s="75" t="s">
        <v>27</v>
      </c>
      <c r="F60" s="146">
        <v>98000</v>
      </c>
      <c r="G60" s="1">
        <f t="shared" si="2"/>
        <v>19600</v>
      </c>
    </row>
    <row r="61" spans="1:7" x14ac:dyDescent="0.2">
      <c r="A61" s="88"/>
      <c r="B61" s="76" t="s">
        <v>95</v>
      </c>
      <c r="C61" s="74"/>
      <c r="D61" s="125"/>
      <c r="E61" s="75"/>
      <c r="F61" s="146"/>
      <c r="G61" s="1"/>
    </row>
    <row r="62" spans="1:7" x14ac:dyDescent="0.2">
      <c r="A62" s="88"/>
      <c r="B62" s="46" t="s">
        <v>120</v>
      </c>
      <c r="C62" s="47" t="s">
        <v>34</v>
      </c>
      <c r="D62" s="93">
        <v>1</v>
      </c>
      <c r="E62" s="75" t="s">
        <v>97</v>
      </c>
      <c r="F62" s="79">
        <v>37500</v>
      </c>
      <c r="G62" s="1">
        <f t="shared" si="2"/>
        <v>37500</v>
      </c>
    </row>
    <row r="63" spans="1:7" x14ac:dyDescent="0.2">
      <c r="A63" s="88"/>
      <c r="B63" s="71" t="s">
        <v>118</v>
      </c>
      <c r="C63" s="74" t="s">
        <v>35</v>
      </c>
      <c r="D63" s="125">
        <v>2</v>
      </c>
      <c r="E63" s="75" t="s">
        <v>97</v>
      </c>
      <c r="F63" s="146">
        <v>23000</v>
      </c>
      <c r="G63" s="1">
        <f t="shared" si="2"/>
        <v>46000</v>
      </c>
    </row>
    <row r="64" spans="1:7" x14ac:dyDescent="0.2">
      <c r="A64" s="88"/>
      <c r="B64" s="71" t="s">
        <v>96</v>
      </c>
      <c r="C64" s="74" t="s">
        <v>33</v>
      </c>
      <c r="D64" s="125">
        <v>2</v>
      </c>
      <c r="E64" s="75" t="s">
        <v>100</v>
      </c>
      <c r="F64" s="146">
        <v>22000</v>
      </c>
      <c r="G64" s="1">
        <f t="shared" si="2"/>
        <v>44000</v>
      </c>
    </row>
    <row r="65" spans="1:255" x14ac:dyDescent="0.2">
      <c r="A65" s="88"/>
      <c r="B65" s="71" t="s">
        <v>119</v>
      </c>
      <c r="C65" s="74" t="s">
        <v>35</v>
      </c>
      <c r="D65" s="125">
        <v>2</v>
      </c>
      <c r="E65" s="75" t="s">
        <v>99</v>
      </c>
      <c r="F65" s="146">
        <v>13200</v>
      </c>
      <c r="G65" s="1">
        <f t="shared" si="2"/>
        <v>26400</v>
      </c>
    </row>
    <row r="66" spans="1:255" x14ac:dyDescent="0.2">
      <c r="A66" s="88"/>
      <c r="B66" s="76" t="s">
        <v>101</v>
      </c>
      <c r="C66" s="74"/>
      <c r="D66" s="125"/>
      <c r="E66" s="75"/>
      <c r="F66" s="146"/>
      <c r="G66" s="1"/>
    </row>
    <row r="67" spans="1:255" x14ac:dyDescent="0.2">
      <c r="A67" s="88"/>
      <c r="B67" s="77" t="s">
        <v>102</v>
      </c>
      <c r="C67" s="75" t="s">
        <v>108</v>
      </c>
      <c r="D67" s="125">
        <v>3.3</v>
      </c>
      <c r="E67" s="75" t="s">
        <v>109</v>
      </c>
      <c r="F67" s="146">
        <v>110000</v>
      </c>
      <c r="G67" s="1">
        <f t="shared" si="2"/>
        <v>363000</v>
      </c>
    </row>
    <row r="68" spans="1:255" x14ac:dyDescent="0.2">
      <c r="A68" s="88"/>
      <c r="B68" s="77" t="s">
        <v>103</v>
      </c>
      <c r="C68" s="75" t="s">
        <v>112</v>
      </c>
      <c r="D68" s="125">
        <v>2</v>
      </c>
      <c r="E68" s="75" t="s">
        <v>109</v>
      </c>
      <c r="F68" s="146">
        <v>180000</v>
      </c>
      <c r="G68" s="1">
        <f t="shared" si="2"/>
        <v>360000</v>
      </c>
    </row>
    <row r="69" spans="1:255" x14ac:dyDescent="0.2">
      <c r="A69" s="85"/>
      <c r="B69" s="77" t="s">
        <v>104</v>
      </c>
      <c r="C69" s="75" t="s">
        <v>85</v>
      </c>
      <c r="D69" s="125">
        <v>66</v>
      </c>
      <c r="E69" s="75" t="s">
        <v>109</v>
      </c>
      <c r="F69" s="146">
        <v>700</v>
      </c>
      <c r="G69" s="1">
        <f t="shared" si="2"/>
        <v>46200</v>
      </c>
    </row>
    <row r="70" spans="1:255" x14ac:dyDescent="0.2">
      <c r="A70" s="85"/>
      <c r="B70" s="77" t="s">
        <v>105</v>
      </c>
      <c r="C70" s="75" t="s">
        <v>110</v>
      </c>
      <c r="D70" s="125">
        <v>6600</v>
      </c>
      <c r="E70" s="75" t="s">
        <v>109</v>
      </c>
      <c r="F70" s="146">
        <v>35</v>
      </c>
      <c r="G70" s="1">
        <f t="shared" si="2"/>
        <v>231000</v>
      </c>
    </row>
    <row r="71" spans="1:255" x14ac:dyDescent="0.2">
      <c r="A71" s="85"/>
      <c r="B71" s="77" t="s">
        <v>106</v>
      </c>
      <c r="C71" s="75" t="s">
        <v>85</v>
      </c>
      <c r="D71" s="125">
        <v>1</v>
      </c>
      <c r="E71" s="75" t="s">
        <v>109</v>
      </c>
      <c r="F71" s="146">
        <v>8000</v>
      </c>
      <c r="G71" s="1">
        <f t="shared" si="2"/>
        <v>8000</v>
      </c>
    </row>
    <row r="72" spans="1:255" x14ac:dyDescent="0.2">
      <c r="A72" s="87"/>
      <c r="B72" s="90" t="s">
        <v>130</v>
      </c>
      <c r="C72" s="91" t="s">
        <v>131</v>
      </c>
      <c r="D72" s="92">
        <v>17</v>
      </c>
      <c r="E72" s="93" t="s">
        <v>132</v>
      </c>
      <c r="F72" s="147">
        <v>11500</v>
      </c>
      <c r="G72" s="1">
        <f t="shared" si="2"/>
        <v>195500</v>
      </c>
    </row>
    <row r="73" spans="1:255" x14ac:dyDescent="0.2">
      <c r="A73" s="85"/>
      <c r="B73" s="90" t="s">
        <v>133</v>
      </c>
      <c r="C73" s="91" t="s">
        <v>134</v>
      </c>
      <c r="D73" s="92">
        <v>1</v>
      </c>
      <c r="E73" s="93" t="s">
        <v>129</v>
      </c>
      <c r="F73" s="147">
        <v>54000</v>
      </c>
      <c r="G73" s="1">
        <f t="shared" si="2"/>
        <v>54000</v>
      </c>
    </row>
    <row r="74" spans="1:255" x14ac:dyDescent="0.2">
      <c r="A74" s="82"/>
      <c r="B74" s="90" t="s">
        <v>135</v>
      </c>
      <c r="C74" s="91" t="s">
        <v>134</v>
      </c>
      <c r="D74" s="92">
        <v>2</v>
      </c>
      <c r="E74" s="93" t="s">
        <v>71</v>
      </c>
      <c r="F74" s="147">
        <v>25000</v>
      </c>
      <c r="G74" s="1">
        <f t="shared" si="2"/>
        <v>50000</v>
      </c>
    </row>
    <row r="75" spans="1:255" x14ac:dyDescent="0.2">
      <c r="A75" s="88"/>
      <c r="B75" s="90" t="s">
        <v>136</v>
      </c>
      <c r="C75" s="91" t="s">
        <v>134</v>
      </c>
      <c r="D75" s="92">
        <v>1</v>
      </c>
      <c r="E75" s="93" t="s">
        <v>129</v>
      </c>
      <c r="F75" s="147">
        <v>40000</v>
      </c>
      <c r="G75" s="1">
        <f t="shared" si="2"/>
        <v>40000</v>
      </c>
    </row>
    <row r="76" spans="1:255" x14ac:dyDescent="0.2">
      <c r="A76" s="88"/>
      <c r="B76" s="77" t="s">
        <v>107</v>
      </c>
      <c r="C76" s="75" t="s">
        <v>85</v>
      </c>
      <c r="D76" s="125">
        <v>1</v>
      </c>
      <c r="E76" s="75" t="s">
        <v>109</v>
      </c>
      <c r="F76" s="146">
        <v>25000</v>
      </c>
      <c r="G76" s="1">
        <f t="shared" si="2"/>
        <v>25000</v>
      </c>
    </row>
    <row r="77" spans="1:255" x14ac:dyDescent="0.2">
      <c r="A77" s="88"/>
      <c r="B77" s="48" t="s">
        <v>37</v>
      </c>
      <c r="C77" s="49"/>
      <c r="D77" s="49"/>
      <c r="E77" s="49"/>
      <c r="F77" s="148"/>
      <c r="G77" s="50">
        <f>SUM(G50:G76)</f>
        <v>4118200</v>
      </c>
    </row>
    <row r="78" spans="1:255" s="195" customFormat="1" x14ac:dyDescent="0.2">
      <c r="A78" s="188"/>
      <c r="B78" s="189"/>
      <c r="C78" s="190"/>
      <c r="D78" s="191"/>
      <c r="E78" s="191"/>
      <c r="F78" s="192"/>
      <c r="G78" s="193"/>
      <c r="H78" s="194"/>
      <c r="I78" s="194"/>
      <c r="J78" s="194"/>
      <c r="K78" s="194"/>
      <c r="L78" s="194"/>
      <c r="M78" s="194"/>
      <c r="N78" s="194"/>
      <c r="O78" s="194"/>
      <c r="P78" s="194"/>
      <c r="Q78" s="194"/>
      <c r="R78" s="194"/>
      <c r="S78" s="194"/>
      <c r="T78" s="194"/>
      <c r="U78" s="194"/>
      <c r="V78" s="194"/>
      <c r="W78" s="194"/>
      <c r="X78" s="194"/>
      <c r="Y78" s="194"/>
      <c r="Z78" s="194"/>
      <c r="AA78" s="194"/>
      <c r="AB78" s="194"/>
      <c r="AC78" s="194"/>
      <c r="AD78" s="194"/>
      <c r="AE78" s="194"/>
      <c r="AF78" s="194"/>
      <c r="AG78" s="194"/>
      <c r="AH78" s="194"/>
      <c r="AI78" s="194"/>
      <c r="AJ78" s="194"/>
      <c r="AK78" s="194"/>
      <c r="AL78" s="194"/>
      <c r="AM78" s="194"/>
      <c r="AN78" s="194"/>
      <c r="AO78" s="194"/>
      <c r="AP78" s="194"/>
      <c r="AQ78" s="194"/>
      <c r="AR78" s="194"/>
      <c r="AS78" s="194"/>
      <c r="AT78" s="194"/>
      <c r="AU78" s="194"/>
      <c r="AV78" s="194"/>
      <c r="AW78" s="194"/>
      <c r="AX78" s="194"/>
      <c r="AY78" s="194"/>
      <c r="AZ78" s="194"/>
      <c r="BA78" s="194"/>
      <c r="BB78" s="194"/>
      <c r="BC78" s="194"/>
      <c r="BD78" s="194"/>
      <c r="BE78" s="194"/>
      <c r="BF78" s="194"/>
      <c r="BG78" s="194"/>
      <c r="BH78" s="194"/>
      <c r="BI78" s="194"/>
      <c r="BJ78" s="194"/>
      <c r="BK78" s="194"/>
      <c r="BL78" s="194"/>
      <c r="BM78" s="194"/>
      <c r="BN78" s="194"/>
      <c r="BO78" s="194"/>
      <c r="BP78" s="194"/>
      <c r="BQ78" s="194"/>
      <c r="BR78" s="194"/>
      <c r="BS78" s="194"/>
      <c r="BT78" s="194"/>
      <c r="BU78" s="194"/>
      <c r="BV78" s="194"/>
      <c r="BW78" s="194"/>
      <c r="BX78" s="194"/>
      <c r="BY78" s="194"/>
      <c r="BZ78" s="194"/>
      <c r="CA78" s="194"/>
      <c r="CB78" s="194"/>
      <c r="CC78" s="194"/>
      <c r="CD78" s="194"/>
      <c r="CE78" s="194"/>
      <c r="CF78" s="194"/>
      <c r="CG78" s="194"/>
      <c r="CH78" s="194"/>
      <c r="CI78" s="194"/>
      <c r="CJ78" s="194"/>
      <c r="CK78" s="194"/>
      <c r="CL78" s="194"/>
      <c r="CM78" s="194"/>
      <c r="CN78" s="194"/>
      <c r="CO78" s="194"/>
      <c r="CP78" s="194"/>
      <c r="CQ78" s="194"/>
      <c r="CR78" s="194"/>
      <c r="CS78" s="194"/>
      <c r="CT78" s="194"/>
      <c r="CU78" s="194"/>
      <c r="CV78" s="194"/>
      <c r="CW78" s="194"/>
      <c r="CX78" s="194"/>
      <c r="CY78" s="194"/>
      <c r="CZ78" s="194"/>
      <c r="DA78" s="194"/>
      <c r="DB78" s="194"/>
      <c r="DC78" s="194"/>
      <c r="DD78" s="194"/>
      <c r="DE78" s="194"/>
      <c r="DF78" s="194"/>
      <c r="DG78" s="194"/>
      <c r="DH78" s="194"/>
      <c r="DI78" s="194"/>
      <c r="DJ78" s="194"/>
      <c r="DK78" s="194"/>
      <c r="DL78" s="194"/>
      <c r="DM78" s="194"/>
      <c r="DN78" s="194"/>
      <c r="DO78" s="194"/>
      <c r="DP78" s="194"/>
      <c r="DQ78" s="194"/>
      <c r="DR78" s="194"/>
      <c r="DS78" s="194"/>
      <c r="DT78" s="194"/>
      <c r="DU78" s="194"/>
      <c r="DV78" s="194"/>
      <c r="DW78" s="194"/>
      <c r="DX78" s="194"/>
      <c r="DY78" s="194"/>
      <c r="DZ78" s="194"/>
      <c r="EA78" s="194"/>
      <c r="EB78" s="194"/>
      <c r="EC78" s="194"/>
      <c r="ED78" s="194"/>
      <c r="EE78" s="194"/>
      <c r="EF78" s="194"/>
      <c r="EG78" s="194"/>
      <c r="EH78" s="194"/>
      <c r="EI78" s="194"/>
      <c r="EJ78" s="194"/>
      <c r="EK78" s="194"/>
      <c r="EL78" s="194"/>
      <c r="EM78" s="194"/>
      <c r="EN78" s="194"/>
      <c r="EO78" s="194"/>
      <c r="EP78" s="194"/>
      <c r="EQ78" s="194"/>
      <c r="ER78" s="194"/>
      <c r="ES78" s="194"/>
      <c r="ET78" s="194"/>
      <c r="EU78" s="194"/>
      <c r="EV78" s="194"/>
      <c r="EW78" s="194"/>
      <c r="EX78" s="194"/>
      <c r="EY78" s="194"/>
      <c r="EZ78" s="194"/>
      <c r="FA78" s="194"/>
      <c r="FB78" s="194"/>
      <c r="FC78" s="194"/>
      <c r="FD78" s="194"/>
      <c r="FE78" s="194"/>
      <c r="FF78" s="194"/>
      <c r="FG78" s="194"/>
      <c r="FH78" s="194"/>
      <c r="FI78" s="194"/>
      <c r="FJ78" s="194"/>
      <c r="FK78" s="194"/>
      <c r="FL78" s="194"/>
      <c r="FM78" s="194"/>
      <c r="FN78" s="194"/>
      <c r="FO78" s="194"/>
      <c r="FP78" s="194"/>
      <c r="FQ78" s="194"/>
      <c r="FR78" s="194"/>
      <c r="FS78" s="194"/>
      <c r="FT78" s="194"/>
      <c r="FU78" s="194"/>
      <c r="FV78" s="194"/>
      <c r="FW78" s="194"/>
      <c r="FX78" s="194"/>
      <c r="FY78" s="194"/>
      <c r="FZ78" s="194"/>
      <c r="GA78" s="194"/>
      <c r="GB78" s="194"/>
      <c r="GC78" s="194"/>
      <c r="GD78" s="194"/>
      <c r="GE78" s="194"/>
      <c r="GF78" s="194"/>
      <c r="GG78" s="194"/>
      <c r="GH78" s="194"/>
      <c r="GI78" s="194"/>
      <c r="GJ78" s="194"/>
      <c r="GK78" s="194"/>
      <c r="GL78" s="194"/>
      <c r="GM78" s="194"/>
      <c r="GN78" s="194"/>
      <c r="GO78" s="194"/>
      <c r="GP78" s="194"/>
      <c r="GQ78" s="194"/>
      <c r="GR78" s="194"/>
      <c r="GS78" s="194"/>
      <c r="GT78" s="194"/>
      <c r="GU78" s="194"/>
      <c r="GV78" s="194"/>
      <c r="GW78" s="194"/>
      <c r="GX78" s="194"/>
      <c r="GY78" s="194"/>
      <c r="GZ78" s="194"/>
      <c r="HA78" s="194"/>
      <c r="HB78" s="194"/>
      <c r="HC78" s="194"/>
      <c r="HD78" s="194"/>
      <c r="HE78" s="194"/>
      <c r="HF78" s="194"/>
      <c r="HG78" s="194"/>
      <c r="HH78" s="194"/>
      <c r="HI78" s="194"/>
      <c r="HJ78" s="194"/>
      <c r="HK78" s="194"/>
      <c r="HL78" s="194"/>
      <c r="HM78" s="194"/>
      <c r="HN78" s="194"/>
      <c r="HO78" s="194"/>
      <c r="HP78" s="194"/>
      <c r="HQ78" s="194"/>
      <c r="HR78" s="194"/>
      <c r="HS78" s="194"/>
      <c r="HT78" s="194"/>
      <c r="HU78" s="194"/>
      <c r="HV78" s="194"/>
      <c r="HW78" s="194"/>
      <c r="HX78" s="194"/>
      <c r="HY78" s="194"/>
      <c r="HZ78" s="194"/>
      <c r="IA78" s="194"/>
      <c r="IB78" s="194"/>
      <c r="IC78" s="194"/>
      <c r="ID78" s="194"/>
      <c r="IE78" s="194"/>
      <c r="IF78" s="194"/>
      <c r="IG78" s="194"/>
      <c r="IH78" s="194"/>
      <c r="II78" s="194"/>
      <c r="IJ78" s="194"/>
      <c r="IK78" s="194"/>
      <c r="IL78" s="194"/>
      <c r="IM78" s="194"/>
      <c r="IN78" s="194"/>
      <c r="IO78" s="194"/>
      <c r="IP78" s="194"/>
      <c r="IQ78" s="194"/>
      <c r="IR78" s="194"/>
      <c r="IS78" s="194"/>
      <c r="IT78" s="194"/>
      <c r="IU78" s="194"/>
    </row>
    <row r="79" spans="1:255" x14ac:dyDescent="0.2">
      <c r="A79" s="88"/>
      <c r="B79" s="15" t="s">
        <v>38</v>
      </c>
      <c r="C79" s="16"/>
      <c r="D79" s="17"/>
      <c r="E79" s="17"/>
      <c r="F79" s="136"/>
      <c r="G79" s="18"/>
    </row>
    <row r="80" spans="1:255" ht="24" x14ac:dyDescent="0.2">
      <c r="A80" s="88"/>
      <c r="B80" s="29" t="s">
        <v>39</v>
      </c>
      <c r="C80" s="30" t="s">
        <v>30</v>
      </c>
      <c r="D80" s="30" t="s">
        <v>31</v>
      </c>
      <c r="E80" s="29" t="s">
        <v>18</v>
      </c>
      <c r="F80" s="141" t="s">
        <v>19</v>
      </c>
      <c r="G80" s="29" t="s">
        <v>20</v>
      </c>
    </row>
    <row r="81" spans="1:7" x14ac:dyDescent="0.2">
      <c r="A81" s="88"/>
      <c r="B81" s="56" t="s">
        <v>113</v>
      </c>
      <c r="C81" s="66" t="s">
        <v>111</v>
      </c>
      <c r="D81" s="126">
        <v>5</v>
      </c>
      <c r="E81" s="55" t="s">
        <v>74</v>
      </c>
      <c r="F81" s="144">
        <v>200000</v>
      </c>
      <c r="G81" s="1">
        <f>(D81*F81)</f>
        <v>1000000</v>
      </c>
    </row>
    <row r="82" spans="1:7" x14ac:dyDescent="0.2">
      <c r="A82" s="88"/>
      <c r="B82" s="80" t="s">
        <v>137</v>
      </c>
      <c r="C82" s="81" t="s">
        <v>138</v>
      </c>
      <c r="D82" s="81">
        <v>5</v>
      </c>
      <c r="E82" s="81" t="s">
        <v>139</v>
      </c>
      <c r="F82" s="122">
        <v>15470</v>
      </c>
      <c r="G82" s="1">
        <f>(D82*F82)</f>
        <v>77350</v>
      </c>
    </row>
    <row r="83" spans="1:7" x14ac:dyDescent="0.2">
      <c r="A83" s="88"/>
      <c r="B83" s="51" t="s">
        <v>40</v>
      </c>
      <c r="C83" s="52"/>
      <c r="D83" s="52"/>
      <c r="E83" s="52"/>
      <c r="F83" s="149"/>
      <c r="G83" s="53">
        <f>SUM(G81:G82)</f>
        <v>1077350</v>
      </c>
    </row>
    <row r="84" spans="1:7" x14ac:dyDescent="0.2">
      <c r="A84" s="88"/>
      <c r="B84" s="35"/>
      <c r="C84" s="35"/>
      <c r="D84" s="35"/>
      <c r="E84" s="35"/>
      <c r="F84" s="150"/>
      <c r="G84" s="36"/>
    </row>
    <row r="85" spans="1:7" x14ac:dyDescent="0.2">
      <c r="A85" s="88"/>
      <c r="B85" s="37" t="s">
        <v>41</v>
      </c>
      <c r="C85" s="38"/>
      <c r="D85" s="38"/>
      <c r="E85" s="38"/>
      <c r="F85" s="151"/>
      <c r="G85" s="39">
        <f>G30+G45+G77+G83</f>
        <v>7440550</v>
      </c>
    </row>
    <row r="86" spans="1:7" x14ac:dyDescent="0.2">
      <c r="A86" s="88"/>
      <c r="B86" s="40" t="s">
        <v>42</v>
      </c>
      <c r="C86" s="32"/>
      <c r="D86" s="32"/>
      <c r="E86" s="32"/>
      <c r="F86" s="152"/>
      <c r="G86" s="41">
        <f>G85*0.05</f>
        <v>372027.5</v>
      </c>
    </row>
    <row r="87" spans="1:7" x14ac:dyDescent="0.2">
      <c r="A87" s="88"/>
      <c r="B87" s="42" t="s">
        <v>43</v>
      </c>
      <c r="C87" s="31"/>
      <c r="D87" s="31"/>
      <c r="E87" s="31"/>
      <c r="F87" s="153"/>
      <c r="G87" s="43">
        <f>G86+G85</f>
        <v>7812577.5</v>
      </c>
    </row>
    <row r="88" spans="1:7" x14ac:dyDescent="0.2">
      <c r="A88" s="88"/>
      <c r="B88" s="40" t="s">
        <v>44</v>
      </c>
      <c r="C88" s="32"/>
      <c r="D88" s="32"/>
      <c r="E88" s="32"/>
      <c r="F88" s="152"/>
      <c r="G88" s="41">
        <f>G14</f>
        <v>11662000</v>
      </c>
    </row>
    <row r="89" spans="1:7" x14ac:dyDescent="0.2">
      <c r="A89" s="88"/>
      <c r="B89" s="44" t="s">
        <v>45</v>
      </c>
      <c r="C89" s="78"/>
      <c r="D89" s="78"/>
      <c r="E89" s="78"/>
      <c r="F89" s="154"/>
      <c r="G89" s="45">
        <f>G88-G87</f>
        <v>3849422.5</v>
      </c>
    </row>
    <row r="90" spans="1:7" x14ac:dyDescent="0.2">
      <c r="A90" s="88"/>
      <c r="B90" s="94" t="s">
        <v>140</v>
      </c>
      <c r="C90" s="95"/>
      <c r="D90" s="95"/>
      <c r="E90" s="95"/>
      <c r="F90" s="155"/>
      <c r="G90" s="33"/>
    </row>
    <row r="91" spans="1:7" ht="12.75" thickBot="1" x14ac:dyDescent="0.25">
      <c r="A91" s="88"/>
      <c r="B91" s="96"/>
      <c r="C91" s="95"/>
      <c r="D91" s="95"/>
      <c r="E91" s="95"/>
      <c r="F91" s="155"/>
      <c r="G91" s="33"/>
    </row>
    <row r="92" spans="1:7" x14ac:dyDescent="0.2">
      <c r="A92" s="88"/>
      <c r="B92" s="170" t="s">
        <v>145</v>
      </c>
      <c r="C92" s="97"/>
      <c r="D92" s="97"/>
      <c r="E92" s="97"/>
      <c r="F92" s="156"/>
      <c r="G92" s="33"/>
    </row>
    <row r="93" spans="1:7" x14ac:dyDescent="0.2">
      <c r="A93" s="88"/>
      <c r="B93" s="171" t="s">
        <v>46</v>
      </c>
      <c r="C93" s="98"/>
      <c r="D93" s="98"/>
      <c r="E93" s="98"/>
      <c r="F93" s="157"/>
      <c r="G93" s="33"/>
    </row>
    <row r="94" spans="1:7" x14ac:dyDescent="0.2">
      <c r="A94" s="88"/>
      <c r="B94" s="171" t="s">
        <v>47</v>
      </c>
      <c r="C94" s="98"/>
      <c r="D94" s="98"/>
      <c r="E94" s="98"/>
      <c r="F94" s="157"/>
      <c r="G94" s="33"/>
    </row>
    <row r="95" spans="1:7" x14ac:dyDescent="0.2">
      <c r="A95" s="88"/>
      <c r="B95" s="171" t="s">
        <v>114</v>
      </c>
      <c r="C95" s="98"/>
      <c r="D95" s="98"/>
      <c r="E95" s="98"/>
      <c r="F95" s="157"/>
      <c r="G95" s="33"/>
    </row>
    <row r="96" spans="1:7" x14ac:dyDescent="0.2">
      <c r="A96" s="88"/>
      <c r="B96" s="171" t="s">
        <v>48</v>
      </c>
      <c r="C96" s="98"/>
      <c r="D96" s="98"/>
      <c r="E96" s="98"/>
      <c r="F96" s="157"/>
      <c r="G96" s="33"/>
    </row>
    <row r="97" spans="1:7" x14ac:dyDescent="0.2">
      <c r="A97" s="88"/>
      <c r="B97" s="171" t="s">
        <v>49</v>
      </c>
      <c r="C97" s="98"/>
      <c r="D97" s="98"/>
      <c r="E97" s="98"/>
      <c r="F97" s="157"/>
      <c r="G97" s="33"/>
    </row>
    <row r="98" spans="1:7" ht="12.75" thickBot="1" x14ac:dyDescent="0.25">
      <c r="A98" s="88"/>
      <c r="B98" s="172" t="s">
        <v>50</v>
      </c>
      <c r="C98" s="99"/>
      <c r="D98" s="99"/>
      <c r="E98" s="99"/>
      <c r="F98" s="158"/>
      <c r="G98" s="33"/>
    </row>
    <row r="99" spans="1:7" x14ac:dyDescent="0.2">
      <c r="A99" s="88"/>
      <c r="B99" s="96"/>
      <c r="C99" s="98"/>
      <c r="D99" s="98"/>
      <c r="E99" s="98"/>
      <c r="F99" s="159"/>
      <c r="G99" s="33"/>
    </row>
    <row r="100" spans="1:7" ht="12.75" thickBot="1" x14ac:dyDescent="0.25">
      <c r="A100" s="88"/>
      <c r="B100" s="198" t="s">
        <v>51</v>
      </c>
      <c r="C100" s="199"/>
      <c r="D100" s="100"/>
      <c r="E100" s="101"/>
      <c r="F100" s="160"/>
      <c r="G100" s="33"/>
    </row>
    <row r="101" spans="1:7" x14ac:dyDescent="0.2">
      <c r="A101" s="88"/>
      <c r="B101" s="102" t="s">
        <v>39</v>
      </c>
      <c r="C101" s="103" t="s">
        <v>52</v>
      </c>
      <c r="D101" s="104" t="s">
        <v>53</v>
      </c>
      <c r="E101" s="101"/>
      <c r="F101" s="160"/>
      <c r="G101" s="33"/>
    </row>
    <row r="102" spans="1:7" x14ac:dyDescent="0.2">
      <c r="A102" s="105"/>
      <c r="B102" s="106" t="s">
        <v>54</v>
      </c>
      <c r="C102" s="107">
        <f>+G30</f>
        <v>1880000</v>
      </c>
      <c r="D102" s="108">
        <f>(C102/C108)</f>
        <v>0.24063761287488028</v>
      </c>
      <c r="E102" s="101"/>
      <c r="F102" s="160"/>
      <c r="G102" s="33"/>
    </row>
    <row r="103" spans="1:7" x14ac:dyDescent="0.2">
      <c r="A103" s="88"/>
      <c r="B103" s="106" t="s">
        <v>55</v>
      </c>
      <c r="C103" s="109">
        <f>+G35</f>
        <v>0</v>
      </c>
      <c r="D103" s="108">
        <v>0</v>
      </c>
      <c r="E103" s="101"/>
      <c r="F103" s="160"/>
      <c r="G103" s="33"/>
    </row>
    <row r="104" spans="1:7" x14ac:dyDescent="0.2">
      <c r="A104" s="88"/>
      <c r="B104" s="106" t="s">
        <v>56</v>
      </c>
      <c r="C104" s="107">
        <f>+G45</f>
        <v>365000</v>
      </c>
      <c r="D104" s="108">
        <f>(C104/C108)</f>
        <v>4.6719536542197501E-2</v>
      </c>
      <c r="E104" s="101"/>
      <c r="F104" s="160"/>
      <c r="G104" s="33"/>
    </row>
    <row r="105" spans="1:7" x14ac:dyDescent="0.2">
      <c r="A105" s="88"/>
      <c r="B105" s="106" t="s">
        <v>29</v>
      </c>
      <c r="C105" s="107">
        <f>+G77</f>
        <v>4118200</v>
      </c>
      <c r="D105" s="108">
        <f>(C105/C108)</f>
        <v>0.52712437092624043</v>
      </c>
      <c r="E105" s="101"/>
      <c r="F105" s="160"/>
      <c r="G105" s="33"/>
    </row>
    <row r="106" spans="1:7" x14ac:dyDescent="0.2">
      <c r="B106" s="106" t="s">
        <v>57</v>
      </c>
      <c r="C106" s="110">
        <f>+G83</f>
        <v>1077350</v>
      </c>
      <c r="D106" s="108">
        <f>(C106/C108)</f>
        <v>0.13789943203763419</v>
      </c>
      <c r="E106" s="111"/>
      <c r="F106" s="161"/>
      <c r="G106" s="33"/>
    </row>
    <row r="107" spans="1:7" x14ac:dyDescent="0.2">
      <c r="B107" s="106" t="s">
        <v>58</v>
      </c>
      <c r="C107" s="110">
        <f>+G86</f>
        <v>372027.5</v>
      </c>
      <c r="D107" s="108">
        <f>(C107/C108)</f>
        <v>4.7619047619047616E-2</v>
      </c>
      <c r="E107" s="111"/>
      <c r="F107" s="161"/>
      <c r="G107" s="33"/>
    </row>
    <row r="108" spans="1:7" ht="12.75" thickBot="1" x14ac:dyDescent="0.25">
      <c r="B108" s="112" t="s">
        <v>59</v>
      </c>
      <c r="C108" s="113">
        <f>SUM(C102:C107)</f>
        <v>7812577.5</v>
      </c>
      <c r="D108" s="114">
        <f>SUM(D102:D107)</f>
        <v>1</v>
      </c>
      <c r="E108" s="111"/>
      <c r="F108" s="161"/>
      <c r="G108" s="33"/>
    </row>
    <row r="109" spans="1:7" x14ac:dyDescent="0.2">
      <c r="B109" s="96"/>
      <c r="C109" s="95"/>
      <c r="D109" s="95"/>
      <c r="E109" s="95"/>
      <c r="F109" s="155"/>
      <c r="G109" s="33"/>
    </row>
    <row r="110" spans="1:7" x14ac:dyDescent="0.2">
      <c r="B110" s="115"/>
      <c r="C110" s="95"/>
      <c r="D110" s="95"/>
      <c r="E110" s="95"/>
      <c r="F110" s="155"/>
      <c r="G110" s="33"/>
    </row>
    <row r="111" spans="1:7" ht="12.75" thickBot="1" x14ac:dyDescent="0.25">
      <c r="B111" s="116"/>
      <c r="C111" s="117" t="s">
        <v>60</v>
      </c>
      <c r="D111" s="118"/>
      <c r="E111" s="119"/>
      <c r="F111" s="162"/>
      <c r="G111" s="33"/>
    </row>
    <row r="112" spans="1:7" x14ac:dyDescent="0.2">
      <c r="B112" s="120" t="s">
        <v>61</v>
      </c>
      <c r="C112" s="196">
        <v>7800</v>
      </c>
      <c r="D112" s="196">
        <v>8800</v>
      </c>
      <c r="E112" s="197">
        <v>9800</v>
      </c>
      <c r="F112" s="163"/>
      <c r="G112" s="34"/>
    </row>
    <row r="113" spans="2:7" ht="12.75" thickBot="1" x14ac:dyDescent="0.25">
      <c r="B113" s="112" t="s">
        <v>62</v>
      </c>
      <c r="C113" s="113">
        <f>(G87/C112)</f>
        <v>1001.6125</v>
      </c>
      <c r="D113" s="113">
        <f>(G87/D112)</f>
        <v>887.7928977272727</v>
      </c>
      <c r="E113" s="121">
        <f>(G87/E112)</f>
        <v>797.20178571428573</v>
      </c>
      <c r="F113" s="163"/>
      <c r="G113" s="34"/>
    </row>
    <row r="114" spans="2:7" x14ac:dyDescent="0.2">
      <c r="B114" s="94" t="s">
        <v>63</v>
      </c>
      <c r="C114" s="98"/>
      <c r="D114" s="98"/>
      <c r="E114" s="98"/>
      <c r="F114" s="159"/>
      <c r="G114" s="98"/>
    </row>
  </sheetData>
  <mergeCells count="8">
    <mergeCell ref="B100:C100"/>
    <mergeCell ref="E15:F15"/>
    <mergeCell ref="E13:F13"/>
    <mergeCell ref="E12:F12"/>
    <mergeCell ref="E11:F11"/>
    <mergeCell ref="E16:F16"/>
    <mergeCell ref="E17:F17"/>
    <mergeCell ref="B19:G19"/>
  </mergeCells>
  <phoneticPr fontId="9" type="noConversion"/>
  <pageMargins left="0.74803149606299213" right="0.74803149606299213" top="0.98425196850393704" bottom="0.98425196850393704" header="0" footer="0"/>
  <pageSetup paperSize="9" scale="90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Sandia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Perez Reyes Nora del Carmen</cp:lastModifiedBy>
  <cp:lastPrinted>2021-01-13T17:19:56Z</cp:lastPrinted>
  <dcterms:created xsi:type="dcterms:W3CDTF">2020-11-27T12:49:26Z</dcterms:created>
  <dcterms:modified xsi:type="dcterms:W3CDTF">2021-04-08T17:19:06Z</dcterms:modified>
</cp:coreProperties>
</file>