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Teodoro Schmidt\"/>
    </mc:Choice>
  </mc:AlternateContent>
  <bookViews>
    <workbookView xWindow="0" yWindow="0" windowWidth="19530" windowHeight="9570"/>
  </bookViews>
  <sheets>
    <sheet name="trigo primaver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3" i="1"/>
  <c r="G58" i="1"/>
  <c r="G57" i="1"/>
  <c r="G56" i="1"/>
  <c r="G55" i="1"/>
  <c r="G53" i="1"/>
  <c r="G52" i="1"/>
  <c r="G50" i="1"/>
  <c r="G49" i="1"/>
  <c r="G47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C90" i="1" l="1"/>
  <c r="D87" i="1" s="1"/>
  <c r="G65" i="1"/>
  <c r="G70" i="1"/>
  <c r="D84" i="1" l="1"/>
  <c r="D88" i="1"/>
  <c r="D89" i="1"/>
  <c r="G28" i="1"/>
  <c r="D86" i="1"/>
  <c r="G59" i="1"/>
  <c r="G43" i="1"/>
  <c r="D90" i="1" l="1"/>
  <c r="G67" i="1"/>
  <c r="G68" i="1" s="1"/>
  <c r="G69" i="1" s="1"/>
  <c r="D95" i="1" l="1"/>
  <c r="G71" i="1"/>
  <c r="C95" i="1"/>
  <c r="E95" i="1"/>
</calcChain>
</file>

<file path=xl/sharedStrings.xml><?xml version="1.0" encoding="utf-8"?>
<sst xmlns="http://schemas.openxmlformats.org/spreadsheetml/2006/main" count="165" uniqueCount="118">
  <si>
    <t>RUBRO O CULTIVO</t>
  </si>
  <si>
    <t>Trigo de primavera</t>
  </si>
  <si>
    <t>RENDIMIENTO (qqm/Há.)</t>
  </si>
  <si>
    <t>VARIEDAD</t>
  </si>
  <si>
    <t>Bakan Baer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</si>
  <si>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</si>
  <si>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</si>
  <si>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</si>
  <si>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</si>
  <si>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</si>
  <si>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</si>
  <si>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</si>
  <si>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</si>
  <si>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</si>
  <si>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T.Schmidt y ofic.Hualpin</t>
  </si>
  <si>
    <t>DESTINO PRODUCCION</t>
  </si>
  <si>
    <t>Molinos</t>
  </si>
  <si>
    <t>COMUNA/LOCALIDAD</t>
  </si>
  <si>
    <t>Sectores de vega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</si>
  <si>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</si>
  <si>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</si>
  <si>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</si>
  <si>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</si>
  <si>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</si>
  <si>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</si>
  <si>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</si>
  <si>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</si>
  <si>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</si>
  <si>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</si>
  <si>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</si>
  <si>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</si>
  <si>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Araduras (disco)</t>
  </si>
  <si>
    <t>JH</t>
  </si>
  <si>
    <t>Agosto-Septiembre</t>
  </si>
  <si>
    <t>Rastraje</t>
  </si>
  <si>
    <t>Septiembre</t>
  </si>
  <si>
    <t>Desinfección semilla</t>
  </si>
  <si>
    <t>Abril-Mayo</t>
  </si>
  <si>
    <t xml:space="preserve">Siembra mecanizada </t>
  </si>
  <si>
    <t>Septiembre-Octubre</t>
  </si>
  <si>
    <t>Aplicación de N</t>
  </si>
  <si>
    <t>Agosto-septiembre</t>
  </si>
  <si>
    <t>Aplicación herbicida</t>
  </si>
  <si>
    <t>Cosecha</t>
  </si>
  <si>
    <t>Enero</t>
  </si>
  <si>
    <t>Subtotal Jornadas Hombre</t>
  </si>
  <si>
    <t>JORNADAS ANIMAL</t>
  </si>
  <si>
    <t>Subtotal Jornadas Animal</t>
  </si>
  <si>
    <t>MAQUINARIA</t>
  </si>
  <si>
    <t>Araduras (disco o cincel)</t>
  </si>
  <si>
    <t>JM</t>
  </si>
  <si>
    <t>Octubre-Septiembre</t>
  </si>
  <si>
    <t>Rastrajes (ofset y vibro)</t>
  </si>
  <si>
    <t>Siembra mecanizada</t>
  </si>
  <si>
    <t>Octubre</t>
  </si>
  <si>
    <t>Aplicación de herbicidas</t>
  </si>
  <si>
    <t>Octubre-Noviembre</t>
  </si>
  <si>
    <t>Aplicación de pesticidas</t>
  </si>
  <si>
    <t>Noviembre-Diciembre</t>
  </si>
  <si>
    <t>Cosecha mecanizada</t>
  </si>
  <si>
    <t>Febrero-Marzo</t>
  </si>
  <si>
    <t>Subtotal Costo Maquinaria</t>
  </si>
  <si>
    <t>INSUMOS</t>
  </si>
  <si>
    <t>Insumos</t>
  </si>
  <si>
    <t>Unidad (Kg/l/u)</t>
  </si>
  <si>
    <t>Cantidad (Kg/l/u)</t>
  </si>
  <si>
    <t>SEMILLAS</t>
  </si>
  <si>
    <t xml:space="preserve">Kg </t>
  </si>
  <si>
    <t>Febrero</t>
  </si>
  <si>
    <t>HERBICIDAS</t>
  </si>
  <si>
    <t>Ajax</t>
  </si>
  <si>
    <t>sobre</t>
  </si>
  <si>
    <t>Macolla</t>
  </si>
  <si>
    <t>MCPA</t>
  </si>
  <si>
    <t xml:space="preserve">Lt </t>
  </si>
  <si>
    <t>FUNGICIDAS</t>
  </si>
  <si>
    <t>Jangal</t>
  </si>
  <si>
    <t>Oct-nov</t>
  </si>
  <si>
    <t>Diciembre</t>
  </si>
  <si>
    <t>FERTILIZANTES</t>
  </si>
  <si>
    <t>Superfostato triple</t>
  </si>
  <si>
    <t>Can 27</t>
  </si>
  <si>
    <t>Muriato de potacio</t>
  </si>
  <si>
    <t>Materiales de cosecha</t>
  </si>
  <si>
    <t xml:space="preserve">Un </t>
  </si>
  <si>
    <t>Subtotal Insumos</t>
  </si>
  <si>
    <t>OTROS</t>
  </si>
  <si>
    <t>Item</t>
  </si>
  <si>
    <t>Análisis de suelo</t>
  </si>
  <si>
    <t>Muestra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</si>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</sst>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00"/>
  </numFmts>
  <fonts count="2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Calibri"/>
    </font>
    <font>
      <sz val="8"/>
      <color theme="1"/>
      <name val="Calibri"/>
    </font>
    <font>
      <sz val="8"/>
      <name val="Calibri"/>
    </font>
    <font>
      <sz val="8"/>
      <color indexed="8"/>
      <name val="Calibri"/>
    </font>
    <font>
      <b/>
      <sz val="8"/>
      <name val="Calibri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8" xfId="0" applyFont="1" applyFill="1" applyBorder="1" applyAlignment="1"/>
    <xf numFmtId="0" fontId="15" fillId="6" borderId="20" xfId="0" applyFont="1" applyFill="1" applyBorder="1" applyAlignment="1"/>
    <xf numFmtId="49" fontId="13" fillId="7" borderId="21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7" fillId="2" borderId="20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49" fontId="13" fillId="7" borderId="31" xfId="0" applyNumberFormat="1" applyFont="1" applyFill="1" applyBorder="1" applyAlignment="1">
      <alignment vertical="center"/>
    </xf>
    <xf numFmtId="49" fontId="15" fillId="7" borderId="32" xfId="0" applyNumberFormat="1" applyFont="1" applyFill="1" applyBorder="1" applyAlignment="1"/>
    <xf numFmtId="49" fontId="13" fillId="2" borderId="33" xfId="0" applyNumberFormat="1" applyFont="1" applyFill="1" applyBorder="1" applyAlignment="1">
      <alignment vertical="center"/>
    </xf>
    <xf numFmtId="9" fontId="15" fillId="2" borderId="34" xfId="0" applyNumberFormat="1" applyFont="1" applyFill="1" applyBorder="1" applyAlignment="1"/>
    <xf numFmtId="49" fontId="13" fillId="7" borderId="35" xfId="0" applyNumberFormat="1" applyFont="1" applyFill="1" applyBorder="1" applyAlignment="1">
      <alignment vertical="center"/>
    </xf>
    <xf numFmtId="166" fontId="13" fillId="7" borderId="36" xfId="0" applyNumberFormat="1" applyFont="1" applyFill="1" applyBorder="1" applyAlignment="1">
      <alignment vertical="center"/>
    </xf>
    <xf numFmtId="9" fontId="13" fillId="7" borderId="37" xfId="0" applyNumberFormat="1" applyFont="1" applyFill="1" applyBorder="1" applyAlignment="1">
      <alignment vertical="center"/>
    </xf>
    <xf numFmtId="0" fontId="15" fillId="8" borderId="40" xfId="0" applyFont="1" applyFill="1" applyBorder="1" applyAlignment="1"/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0" fontId="15" fillId="2" borderId="48" xfId="0" applyFont="1" applyFill="1" applyBorder="1" applyAlignment="1"/>
    <xf numFmtId="0" fontId="13" fillId="6" borderId="20" xfId="0" applyFont="1" applyFill="1" applyBorder="1" applyAlignment="1">
      <alignment vertical="center"/>
    </xf>
    <xf numFmtId="0" fontId="10" fillId="8" borderId="19" xfId="0" applyFont="1" applyFill="1" applyBorder="1" applyAlignment="1">
      <alignment vertical="center"/>
    </xf>
    <xf numFmtId="49" fontId="18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49" fontId="13" fillId="7" borderId="50" xfId="0" applyNumberFormat="1" applyFont="1" applyFill="1" applyBorder="1" applyAlignment="1">
      <alignment vertical="center"/>
    </xf>
    <xf numFmtId="0" fontId="13" fillId="7" borderId="51" xfId="0" applyNumberFormat="1" applyFont="1" applyFill="1" applyBorder="1" applyAlignment="1">
      <alignment vertical="center"/>
    </xf>
    <xf numFmtId="0" fontId="13" fillId="7" borderId="52" xfId="0" applyNumberFormat="1" applyFont="1" applyFill="1" applyBorder="1" applyAlignment="1">
      <alignment vertical="center"/>
    </xf>
    <xf numFmtId="166" fontId="13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2" fillId="0" borderId="53" xfId="0" applyNumberFormat="1" applyFont="1" applyBorder="1" applyAlignment="1">
      <alignment horizontal="left" vertical="center" wrapText="1"/>
    </xf>
    <xf numFmtId="3" fontId="21" fillId="0" borderId="53" xfId="0" applyNumberFormat="1" applyFont="1" applyBorder="1" applyAlignment="1">
      <alignment horizontal="left"/>
    </xf>
    <xf numFmtId="3" fontId="23" fillId="0" borderId="53" xfId="1" applyNumberFormat="1" applyFont="1" applyBorder="1" applyAlignment="1">
      <alignment horizontal="left"/>
    </xf>
    <xf numFmtId="49" fontId="18" fillId="8" borderId="38" xfId="0" applyNumberFormat="1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0" fontId="0" fillId="2" borderId="54" xfId="0" applyFont="1" applyFill="1" applyBorder="1" applyAlignment="1"/>
    <xf numFmtId="49" fontId="1" fillId="3" borderId="56" xfId="0" applyNumberFormat="1" applyFont="1" applyFill="1" applyBorder="1" applyAlignment="1">
      <alignment horizontal="left" vertical="center" wrapText="1"/>
    </xf>
    <xf numFmtId="0" fontId="20" fillId="0" borderId="53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6" xfId="0" applyNumberFormat="1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17" fontId="21" fillId="0" borderId="53" xfId="0" applyNumberFormat="1" applyFont="1" applyBorder="1" applyAlignment="1">
      <alignment horizontal="left"/>
    </xf>
    <xf numFmtId="0" fontId="20" fillId="0" borderId="53" xfId="0" applyFont="1" applyBorder="1" applyAlignment="1">
      <alignment horizontal="left"/>
    </xf>
    <xf numFmtId="3" fontId="21" fillId="9" borderId="53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0" fillId="9" borderId="53" xfId="0" applyFont="1" applyFill="1" applyBorder="1" applyAlignment="1">
      <alignment horizontal="left"/>
    </xf>
    <xf numFmtId="0" fontId="21" fillId="0" borderId="53" xfId="0" applyFont="1" applyBorder="1" applyAlignment="1">
      <alignment horizontal="left"/>
    </xf>
    <xf numFmtId="17" fontId="20" fillId="0" borderId="53" xfId="0" applyNumberFormat="1" applyFont="1" applyBorder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1" fillId="0" borderId="53" xfId="0" applyFont="1" applyBorder="1" applyAlignment="1">
      <alignment horizontal="left" wrapText="1"/>
    </xf>
    <xf numFmtId="0" fontId="2" fillId="2" borderId="55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3" fontId="22" fillId="0" borderId="53" xfId="0" applyNumberFormat="1" applyFont="1" applyBorder="1" applyAlignment="1">
      <alignment horizontal="left"/>
    </xf>
    <xf numFmtId="164" fontId="22" fillId="0" borderId="53" xfId="0" applyNumberFormat="1" applyFont="1" applyBorder="1" applyAlignment="1">
      <alignment horizontal="left"/>
    </xf>
    <xf numFmtId="3" fontId="22" fillId="0" borderId="53" xfId="0" applyNumberFormat="1" applyFont="1" applyFill="1" applyBorder="1" applyAlignment="1">
      <alignment horizontal="left"/>
    </xf>
    <xf numFmtId="164" fontId="21" fillId="0" borderId="53" xfId="0" applyNumberFormat="1" applyFont="1" applyBorder="1" applyAlignment="1">
      <alignment horizontal="left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3" fontId="23" fillId="9" borderId="53" xfId="1" applyNumberFormat="1" applyFont="1" applyFill="1" applyBorder="1" applyAlignment="1">
      <alignment horizontal="left"/>
    </xf>
    <xf numFmtId="3" fontId="22" fillId="0" borderId="53" xfId="1" applyNumberFormat="1" applyFont="1" applyBorder="1" applyAlignment="1">
      <alignment horizontal="left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3" fontId="24" fillId="9" borderId="53" xfId="0" applyNumberFormat="1" applyFont="1" applyFill="1" applyBorder="1" applyAlignment="1">
      <alignment horizontal="left"/>
    </xf>
    <xf numFmtId="3" fontId="25" fillId="9" borderId="53" xfId="0" applyNumberFormat="1" applyFont="1" applyFill="1" applyBorder="1" applyAlignment="1">
      <alignment horizontal="left"/>
    </xf>
    <xf numFmtId="3" fontId="25" fillId="9" borderId="53" xfId="0" applyNumberFormat="1" applyFont="1" applyFill="1" applyBorder="1" applyAlignment="1">
      <alignment horizontal="left" wrapText="1"/>
    </xf>
    <xf numFmtId="49" fontId="8" fillId="3" borderId="13" xfId="0" applyNumberFormat="1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3" fontId="8" fillId="3" borderId="13" xfId="0" applyNumberFormat="1" applyFont="1" applyFill="1" applyBorder="1" applyAlignment="1">
      <alignment horizontal="left" vertical="center"/>
    </xf>
    <xf numFmtId="3" fontId="25" fillId="0" borderId="53" xfId="0" applyNumberFormat="1" applyFont="1" applyBorder="1" applyAlignment="1">
      <alignment horizontal="left" wrapText="1"/>
    </xf>
    <xf numFmtId="3" fontId="25" fillId="0" borderId="53" xfId="0" applyNumberFormat="1" applyFont="1" applyBorder="1" applyAlignment="1">
      <alignment horizontal="left"/>
    </xf>
    <xf numFmtId="3" fontId="25" fillId="9" borderId="53" xfId="0" applyNumberFormat="1" applyFont="1" applyFill="1" applyBorder="1" applyAlignment="1">
      <alignment horizontal="left" indent="1"/>
    </xf>
    <xf numFmtId="3" fontId="26" fillId="0" borderId="53" xfId="0" applyNumberFormat="1" applyFont="1" applyBorder="1" applyAlignment="1">
      <alignment horizontal="left"/>
    </xf>
    <xf numFmtId="49" fontId="9" fillId="5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 wrapText="1"/>
    </xf>
    <xf numFmtId="164" fontId="4" fillId="2" borderId="5" xfId="0" applyNumberFormat="1" applyFont="1" applyFill="1" applyBorder="1" applyAlignment="1">
      <alignment horizontal="left"/>
    </xf>
    <xf numFmtId="49" fontId="8" fillId="3" borderId="17" xfId="0" applyNumberFormat="1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3" fontId="8" fillId="3" borderId="17" xfId="0" applyNumberFormat="1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left"/>
    </xf>
    <xf numFmtId="49" fontId="1" fillId="5" borderId="24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165" fontId="1" fillId="5" borderId="26" xfId="0" applyNumberFormat="1" applyFont="1" applyFill="1" applyBorder="1" applyAlignment="1">
      <alignment horizontal="left" vertical="center"/>
    </xf>
    <xf numFmtId="49" fontId="1" fillId="3" borderId="27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5" fontId="1" fillId="3" borderId="28" xfId="0" applyNumberFormat="1" applyFont="1" applyFill="1" applyBorder="1" applyAlignment="1">
      <alignment horizontal="left" vertical="center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5" fontId="1" fillId="5" borderId="28" xfId="0" applyNumberFormat="1" applyFont="1" applyFill="1" applyBorder="1" applyAlignment="1">
      <alignment horizontal="left" vertical="center"/>
    </xf>
    <xf numFmtId="49" fontId="1" fillId="5" borderId="29" xfId="0" applyNumberFormat="1" applyFont="1" applyFill="1" applyBorder="1" applyAlignment="1">
      <alignment horizontal="left" vertical="center"/>
    </xf>
    <xf numFmtId="0" fontId="10" fillId="5" borderId="30" xfId="0" applyFont="1" applyFill="1" applyBorder="1" applyAlignment="1">
      <alignment horizontal="left" vertical="center"/>
    </xf>
    <xf numFmtId="165" fontId="27" fillId="5" borderId="30" xfId="0" applyNumberFormat="1" applyFont="1" applyFill="1" applyBorder="1" applyAlignment="1">
      <alignment horizontal="left" vertical="center"/>
    </xf>
    <xf numFmtId="167" fontId="23" fillId="0" borderId="53" xfId="1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workbookViewId="0">
      <selection activeCell="H39" sqref="H3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6"/>
      <c r="C8" s="3"/>
      <c r="D8" s="2"/>
      <c r="E8" s="3"/>
      <c r="F8" s="3"/>
      <c r="G8" s="3"/>
    </row>
    <row r="9" spans="1:7" ht="12" customHeight="1" x14ac:dyDescent="0.25">
      <c r="A9" s="18"/>
      <c r="B9" s="57" t="s">
        <v>0</v>
      </c>
      <c r="C9" s="58" t="s">
        <v>1</v>
      </c>
      <c r="D9" s="59"/>
      <c r="E9" s="60" t="s">
        <v>2</v>
      </c>
      <c r="F9" s="61"/>
      <c r="G9" s="52">
        <v>50</v>
      </c>
    </row>
    <row r="10" spans="1:7" ht="38.25" customHeight="1" x14ac:dyDescent="0.25">
      <c r="A10" s="18"/>
      <c r="B10" s="62" t="s">
        <v>3</v>
      </c>
      <c r="C10" s="63" t="s">
        <v>4</v>
      </c>
      <c r="D10" s="64"/>
      <c r="E10" s="65" t="s">
        <v>5</v>
      </c>
      <c r="F10" s="66"/>
      <c r="G10" s="67" t="s">
        <v>6</v>
      </c>
    </row>
    <row r="11" spans="1:7" ht="18" customHeight="1" x14ac:dyDescent="0.25">
      <c r="A11" s="18"/>
      <c r="B11" s="62" t="s">
        <v>7</v>
      </c>
      <c r="C11" s="68" t="s">
        <v>8</v>
      </c>
      <c r="D11" s="64"/>
      <c r="E11" s="65" t="s">
        <v>9</v>
      </c>
      <c r="F11" s="66"/>
      <c r="G11" s="69">
        <v>18000</v>
      </c>
    </row>
    <row r="12" spans="1:7" ht="11.25" customHeight="1" x14ac:dyDescent="0.25">
      <c r="A12" s="18"/>
      <c r="B12" s="62" t="s">
        <v>10</v>
      </c>
      <c r="C12" s="68" t="s">
        <v>11</v>
      </c>
      <c r="D12" s="64"/>
      <c r="E12" s="70" t="s">
        <v>12</v>
      </c>
      <c r="F12" s="71"/>
      <c r="G12" s="69">
        <f>+G9*G11</f>
        <v>900000</v>
      </c>
    </row>
    <row r="13" spans="1:7" ht="11.25" customHeight="1" x14ac:dyDescent="0.25">
      <c r="A13" s="18"/>
      <c r="B13" s="62" t="s">
        <v>13</v>
      </c>
      <c r="C13" s="72" t="s">
        <v>14</v>
      </c>
      <c r="D13" s="64"/>
      <c r="E13" s="65" t="s">
        <v>15</v>
      </c>
      <c r="F13" s="66"/>
      <c r="G13" s="73" t="s">
        <v>16</v>
      </c>
    </row>
    <row r="14" spans="1:7" ht="13.5" customHeight="1" x14ac:dyDescent="0.25">
      <c r="A14" s="18"/>
      <c r="B14" s="62" t="s">
        <v>17</v>
      </c>
      <c r="C14" s="63" t="s">
        <v>18</v>
      </c>
      <c r="D14" s="64"/>
      <c r="E14" s="65" t="s">
        <v>19</v>
      </c>
      <c r="F14" s="66"/>
      <c r="G14" s="67">
        <v>44256</v>
      </c>
    </row>
    <row r="15" spans="1:7" ht="25.5" customHeight="1" x14ac:dyDescent="0.25">
      <c r="A15" s="18"/>
      <c r="B15" s="62" t="s">
        <v>20</v>
      </c>
      <c r="C15" s="74">
        <v>44228</v>
      </c>
      <c r="D15" s="64"/>
      <c r="E15" s="75" t="s">
        <v>21</v>
      </c>
      <c r="F15" s="76"/>
      <c r="G15" s="77" t="s">
        <v>22</v>
      </c>
    </row>
    <row r="16" spans="1:7" ht="12" customHeight="1" x14ac:dyDescent="0.25">
      <c r="A16" s="2"/>
      <c r="B16" s="78"/>
      <c r="C16" s="79"/>
      <c r="D16" s="80"/>
      <c r="E16" s="81"/>
      <c r="F16" s="81"/>
      <c r="G16" s="82"/>
    </row>
    <row r="17" spans="1:7" ht="12" customHeight="1" x14ac:dyDescent="0.25">
      <c r="A17" s="5"/>
      <c r="B17" s="83" t="s">
        <v>23</v>
      </c>
      <c r="C17" s="84"/>
      <c r="D17" s="84"/>
      <c r="E17" s="84"/>
      <c r="F17" s="84"/>
      <c r="G17" s="84"/>
    </row>
    <row r="18" spans="1:7" ht="12" customHeight="1" x14ac:dyDescent="0.25">
      <c r="A18" s="2"/>
      <c r="B18" s="85"/>
      <c r="C18" s="6"/>
      <c r="D18" s="6"/>
      <c r="E18" s="6"/>
      <c r="F18" s="6"/>
      <c r="G18" s="6"/>
    </row>
    <row r="19" spans="1:7" ht="12" customHeight="1" x14ac:dyDescent="0.25">
      <c r="A19" s="4"/>
      <c r="B19" s="86" t="s">
        <v>24</v>
      </c>
      <c r="C19" s="87"/>
      <c r="D19" s="88"/>
      <c r="E19" s="88"/>
      <c r="F19" s="88"/>
      <c r="G19" s="88"/>
    </row>
    <row r="20" spans="1:7" ht="24" customHeight="1" x14ac:dyDescent="0.25">
      <c r="A20" s="5"/>
      <c r="B20" s="89" t="s">
        <v>25</v>
      </c>
      <c r="C20" s="89" t="s">
        <v>26</v>
      </c>
      <c r="D20" s="89" t="s">
        <v>27</v>
      </c>
      <c r="E20" s="89" t="s">
        <v>28</v>
      </c>
      <c r="F20" s="89" t="s">
        <v>29</v>
      </c>
      <c r="G20" s="89" t="s">
        <v>30</v>
      </c>
    </row>
    <row r="21" spans="1:7" ht="12.75" customHeight="1" x14ac:dyDescent="0.25">
      <c r="A21" s="5"/>
      <c r="B21" s="51" t="s">
        <v>31</v>
      </c>
      <c r="C21" s="90" t="s">
        <v>32</v>
      </c>
      <c r="D21" s="91">
        <v>0.2</v>
      </c>
      <c r="E21" s="90" t="s">
        <v>33</v>
      </c>
      <c r="F21" s="90">
        <v>15000</v>
      </c>
      <c r="G21" s="90">
        <f>D21*F21</f>
        <v>3000</v>
      </c>
    </row>
    <row r="22" spans="1:7" ht="12.75" customHeight="1" x14ac:dyDescent="0.25">
      <c r="A22" s="5"/>
      <c r="B22" s="92" t="s">
        <v>34</v>
      </c>
      <c r="C22" s="90" t="s">
        <v>32</v>
      </c>
      <c r="D22" s="91">
        <v>0.1</v>
      </c>
      <c r="E22" s="90" t="s">
        <v>35</v>
      </c>
      <c r="F22" s="90">
        <v>15000</v>
      </c>
      <c r="G22" s="90">
        <f t="shared" ref="G22:G27" si="0">D22*F22</f>
        <v>1500</v>
      </c>
    </row>
    <row r="23" spans="1:7" ht="12.75" customHeight="1" x14ac:dyDescent="0.25">
      <c r="A23" s="5"/>
      <c r="B23" s="92" t="s">
        <v>36</v>
      </c>
      <c r="C23" s="90" t="s">
        <v>32</v>
      </c>
      <c r="D23" s="91">
        <v>0.2</v>
      </c>
      <c r="E23" s="90" t="s">
        <v>37</v>
      </c>
      <c r="F23" s="90">
        <v>15000</v>
      </c>
      <c r="G23" s="90">
        <f t="shared" si="0"/>
        <v>3000</v>
      </c>
    </row>
    <row r="24" spans="1:7" ht="12.75" customHeight="1" x14ac:dyDescent="0.25">
      <c r="A24" s="5"/>
      <c r="B24" s="52" t="s">
        <v>38</v>
      </c>
      <c r="C24" s="90" t="s">
        <v>32</v>
      </c>
      <c r="D24" s="91">
        <v>0.2</v>
      </c>
      <c r="E24" s="90" t="s">
        <v>39</v>
      </c>
      <c r="F24" s="90">
        <v>15000</v>
      </c>
      <c r="G24" s="90">
        <f t="shared" si="0"/>
        <v>3000</v>
      </c>
    </row>
    <row r="25" spans="1:7" ht="12.75" customHeight="1" x14ac:dyDescent="0.25">
      <c r="A25" s="5"/>
      <c r="B25" s="52" t="s">
        <v>40</v>
      </c>
      <c r="C25" s="90" t="s">
        <v>32</v>
      </c>
      <c r="D25" s="91">
        <v>0.25</v>
      </c>
      <c r="E25" s="90" t="s">
        <v>41</v>
      </c>
      <c r="F25" s="90">
        <v>15000</v>
      </c>
      <c r="G25" s="90">
        <f t="shared" si="0"/>
        <v>3750</v>
      </c>
    </row>
    <row r="26" spans="1:7" ht="25.5" customHeight="1" x14ac:dyDescent="0.25">
      <c r="A26" s="5"/>
      <c r="B26" s="52" t="s">
        <v>42</v>
      </c>
      <c r="C26" s="90" t="s">
        <v>32</v>
      </c>
      <c r="D26" s="93">
        <v>0.2</v>
      </c>
      <c r="E26" s="90" t="s">
        <v>41</v>
      </c>
      <c r="F26" s="90">
        <v>15000</v>
      </c>
      <c r="G26" s="90">
        <f t="shared" si="0"/>
        <v>3000</v>
      </c>
    </row>
    <row r="27" spans="1:7" ht="12.75" customHeight="1" x14ac:dyDescent="0.25">
      <c r="A27" s="5"/>
      <c r="B27" s="52" t="s">
        <v>43</v>
      </c>
      <c r="C27" s="52" t="s">
        <v>32</v>
      </c>
      <c r="D27" s="93">
        <v>0.5</v>
      </c>
      <c r="E27" s="52" t="s">
        <v>44</v>
      </c>
      <c r="F27" s="90">
        <v>15000</v>
      </c>
      <c r="G27" s="90">
        <f t="shared" si="0"/>
        <v>7500</v>
      </c>
    </row>
    <row r="28" spans="1:7" ht="12.75" customHeight="1" x14ac:dyDescent="0.25">
      <c r="A28" s="5"/>
      <c r="B28" s="94" t="s">
        <v>45</v>
      </c>
      <c r="C28" s="95"/>
      <c r="D28" s="95"/>
      <c r="E28" s="95"/>
      <c r="F28" s="95"/>
      <c r="G28" s="96">
        <f>SUM(G21:G27)</f>
        <v>24750</v>
      </c>
    </row>
    <row r="29" spans="1:7" ht="12" customHeight="1" x14ac:dyDescent="0.25">
      <c r="A29" s="2"/>
      <c r="B29" s="85"/>
      <c r="C29" s="6"/>
      <c r="D29" s="6"/>
      <c r="E29" s="6"/>
      <c r="F29" s="97"/>
      <c r="G29" s="97"/>
    </row>
    <row r="30" spans="1:7" ht="12" customHeight="1" x14ac:dyDescent="0.25">
      <c r="A30" s="4"/>
      <c r="B30" s="98" t="s">
        <v>46</v>
      </c>
      <c r="C30" s="99"/>
      <c r="D30" s="100"/>
      <c r="E30" s="100"/>
      <c r="F30" s="100"/>
      <c r="G30" s="100"/>
    </row>
    <row r="31" spans="1:7" ht="24" customHeight="1" x14ac:dyDescent="0.25">
      <c r="A31" s="4"/>
      <c r="B31" s="101" t="s">
        <v>25</v>
      </c>
      <c r="C31" s="102" t="s">
        <v>26</v>
      </c>
      <c r="D31" s="102" t="s">
        <v>27</v>
      </c>
      <c r="E31" s="101" t="s">
        <v>28</v>
      </c>
      <c r="F31" s="102" t="s">
        <v>29</v>
      </c>
      <c r="G31" s="101" t="s">
        <v>30</v>
      </c>
    </row>
    <row r="32" spans="1:7" ht="12" customHeight="1" x14ac:dyDescent="0.25">
      <c r="A32" s="4"/>
      <c r="B32" s="103"/>
      <c r="C32" s="103"/>
      <c r="D32" s="103"/>
      <c r="E32" s="103"/>
      <c r="F32" s="103"/>
      <c r="G32" s="103"/>
    </row>
    <row r="33" spans="1:11" ht="12" customHeight="1" x14ac:dyDescent="0.25">
      <c r="A33" s="4"/>
      <c r="B33" s="104" t="s">
        <v>47</v>
      </c>
      <c r="C33" s="105"/>
      <c r="D33" s="105"/>
      <c r="E33" s="105"/>
      <c r="F33" s="105"/>
      <c r="G33" s="105"/>
    </row>
    <row r="34" spans="1:11" ht="12" customHeight="1" x14ac:dyDescent="0.25">
      <c r="A34" s="2"/>
      <c r="B34" s="106"/>
      <c r="C34" s="107"/>
      <c r="D34" s="107"/>
      <c r="E34" s="107"/>
      <c r="F34" s="108"/>
      <c r="G34" s="108"/>
    </row>
    <row r="35" spans="1:11" ht="12" customHeight="1" x14ac:dyDescent="0.25">
      <c r="A35" s="4"/>
      <c r="B35" s="98" t="s">
        <v>48</v>
      </c>
      <c r="C35" s="99"/>
      <c r="D35" s="100"/>
      <c r="E35" s="100"/>
      <c r="F35" s="100"/>
      <c r="G35" s="100"/>
    </row>
    <row r="36" spans="1:11" ht="24" customHeight="1" x14ac:dyDescent="0.25">
      <c r="A36" s="4"/>
      <c r="B36" s="109" t="s">
        <v>25</v>
      </c>
      <c r="C36" s="109" t="s">
        <v>26</v>
      </c>
      <c r="D36" s="109" t="s">
        <v>27</v>
      </c>
      <c r="E36" s="109" t="s">
        <v>28</v>
      </c>
      <c r="F36" s="110" t="s">
        <v>29</v>
      </c>
      <c r="G36" s="109" t="s">
        <v>30</v>
      </c>
    </row>
    <row r="37" spans="1:11" ht="12.75" customHeight="1" x14ac:dyDescent="0.25">
      <c r="A37" s="5"/>
      <c r="B37" s="53" t="s">
        <v>49</v>
      </c>
      <c r="C37" s="53" t="s">
        <v>50</v>
      </c>
      <c r="D37" s="147">
        <v>0.125</v>
      </c>
      <c r="E37" s="53" t="s">
        <v>51</v>
      </c>
      <c r="F37" s="111">
        <v>200000</v>
      </c>
      <c r="G37" s="112">
        <f>D37*F37</f>
        <v>25000</v>
      </c>
    </row>
    <row r="38" spans="1:11" ht="12.75" customHeight="1" x14ac:dyDescent="0.25">
      <c r="A38" s="5"/>
      <c r="B38" s="53" t="s">
        <v>52</v>
      </c>
      <c r="C38" s="53" t="s">
        <v>50</v>
      </c>
      <c r="D38" s="147">
        <v>0.25</v>
      </c>
      <c r="E38" s="53" t="s">
        <v>35</v>
      </c>
      <c r="F38" s="111">
        <v>200000</v>
      </c>
      <c r="G38" s="112">
        <f>D38*F38</f>
        <v>50000</v>
      </c>
    </row>
    <row r="39" spans="1:11" ht="12.75" customHeight="1" x14ac:dyDescent="0.25">
      <c r="A39" s="5"/>
      <c r="B39" s="53" t="s">
        <v>53</v>
      </c>
      <c r="C39" s="53" t="s">
        <v>50</v>
      </c>
      <c r="D39" s="147">
        <v>0.125</v>
      </c>
      <c r="E39" s="53" t="s">
        <v>54</v>
      </c>
      <c r="F39" s="111">
        <v>176000</v>
      </c>
      <c r="G39" s="112">
        <f>D39*F39</f>
        <v>22000</v>
      </c>
    </row>
    <row r="40" spans="1:11" ht="12.75" customHeight="1" x14ac:dyDescent="0.25">
      <c r="A40" s="5"/>
      <c r="B40" s="53" t="s">
        <v>55</v>
      </c>
      <c r="C40" s="53" t="s">
        <v>50</v>
      </c>
      <c r="D40" s="147">
        <v>0.375</v>
      </c>
      <c r="E40" s="53" t="s">
        <v>56</v>
      </c>
      <c r="F40" s="111">
        <v>96000</v>
      </c>
      <c r="G40" s="112">
        <f t="shared" ref="G40:G42" si="1">D40*F40</f>
        <v>36000</v>
      </c>
    </row>
    <row r="41" spans="1:11" ht="12.75" customHeight="1" x14ac:dyDescent="0.25">
      <c r="A41" s="5"/>
      <c r="B41" s="53" t="s">
        <v>57</v>
      </c>
      <c r="C41" s="53" t="s">
        <v>50</v>
      </c>
      <c r="D41" s="147">
        <v>0.125</v>
      </c>
      <c r="E41" s="53" t="s">
        <v>58</v>
      </c>
      <c r="F41" s="111">
        <v>96000</v>
      </c>
      <c r="G41" s="112">
        <f t="shared" si="1"/>
        <v>12000</v>
      </c>
    </row>
    <row r="42" spans="1:11" ht="12.75" customHeight="1" x14ac:dyDescent="0.25">
      <c r="A42" s="5"/>
      <c r="B42" s="53" t="s">
        <v>59</v>
      </c>
      <c r="C42" s="53" t="s">
        <v>50</v>
      </c>
      <c r="D42" s="147">
        <v>0.125</v>
      </c>
      <c r="E42" s="53" t="s">
        <v>60</v>
      </c>
      <c r="F42" s="111">
        <v>480000</v>
      </c>
      <c r="G42" s="112">
        <f t="shared" si="1"/>
        <v>60000</v>
      </c>
    </row>
    <row r="43" spans="1:11" ht="12.75" customHeight="1" x14ac:dyDescent="0.25">
      <c r="A43" s="4"/>
      <c r="B43" s="113" t="s">
        <v>61</v>
      </c>
      <c r="C43" s="114"/>
      <c r="D43" s="114"/>
      <c r="E43" s="114"/>
      <c r="F43" s="114"/>
      <c r="G43" s="115">
        <f>SUM(G37:G42)</f>
        <v>205000</v>
      </c>
    </row>
    <row r="44" spans="1:11" ht="12" customHeight="1" x14ac:dyDescent="0.25">
      <c r="A44" s="2"/>
      <c r="B44" s="106"/>
      <c r="C44" s="107"/>
      <c r="D44" s="107"/>
      <c r="E44" s="107"/>
      <c r="F44" s="108"/>
      <c r="G44" s="108"/>
    </row>
    <row r="45" spans="1:11" ht="12" customHeight="1" x14ac:dyDescent="0.25">
      <c r="A45" s="4"/>
      <c r="B45" s="98" t="s">
        <v>62</v>
      </c>
      <c r="C45" s="99"/>
      <c r="D45" s="100"/>
      <c r="E45" s="100"/>
      <c r="F45" s="100"/>
      <c r="G45" s="100"/>
    </row>
    <row r="46" spans="1:11" ht="24" customHeight="1" x14ac:dyDescent="0.25">
      <c r="A46" s="4"/>
      <c r="B46" s="110" t="s">
        <v>63</v>
      </c>
      <c r="C46" s="110" t="s">
        <v>64</v>
      </c>
      <c r="D46" s="110" t="s">
        <v>65</v>
      </c>
      <c r="E46" s="110" t="s">
        <v>28</v>
      </c>
      <c r="F46" s="110" t="s">
        <v>29</v>
      </c>
      <c r="G46" s="110" t="s">
        <v>30</v>
      </c>
      <c r="K46" s="50"/>
    </row>
    <row r="47" spans="1:11" ht="12.75" customHeight="1" x14ac:dyDescent="0.25">
      <c r="A47" s="5"/>
      <c r="B47" s="116" t="s">
        <v>66</v>
      </c>
      <c r="C47" s="117" t="s">
        <v>67</v>
      </c>
      <c r="D47" s="117">
        <v>160</v>
      </c>
      <c r="E47" s="117" t="s">
        <v>68</v>
      </c>
      <c r="F47" s="117">
        <v>400</v>
      </c>
      <c r="G47" s="117">
        <f>D47*F47</f>
        <v>64000</v>
      </c>
      <c r="K47" s="50"/>
    </row>
    <row r="48" spans="1:11" ht="12.75" customHeight="1" x14ac:dyDescent="0.25">
      <c r="A48" s="5"/>
      <c r="B48" s="116" t="s">
        <v>69</v>
      </c>
      <c r="C48" s="117"/>
      <c r="D48" s="117"/>
      <c r="E48" s="117"/>
      <c r="F48" s="117"/>
      <c r="G48" s="117"/>
    </row>
    <row r="49" spans="1:7" ht="12.75" customHeight="1" x14ac:dyDescent="0.25">
      <c r="A49" s="5"/>
      <c r="B49" s="117" t="s">
        <v>70</v>
      </c>
      <c r="C49" s="117" t="s">
        <v>71</v>
      </c>
      <c r="D49" s="117">
        <v>1</v>
      </c>
      <c r="E49" s="117" t="s">
        <v>72</v>
      </c>
      <c r="F49" s="117">
        <v>3800</v>
      </c>
      <c r="G49" s="117">
        <f t="shared" ref="G49:G58" si="2">D49*F49</f>
        <v>3800</v>
      </c>
    </row>
    <row r="50" spans="1:7" ht="12.75" customHeight="1" x14ac:dyDescent="0.25">
      <c r="A50" s="5"/>
      <c r="B50" s="117" t="s">
        <v>73</v>
      </c>
      <c r="C50" s="117" t="s">
        <v>74</v>
      </c>
      <c r="D50" s="117">
        <v>1</v>
      </c>
      <c r="E50" s="117" t="s">
        <v>72</v>
      </c>
      <c r="F50" s="117">
        <v>20500</v>
      </c>
      <c r="G50" s="117">
        <f t="shared" si="2"/>
        <v>20500</v>
      </c>
    </row>
    <row r="51" spans="1:7" ht="12.75" customHeight="1" x14ac:dyDescent="0.25">
      <c r="A51" s="5"/>
      <c r="B51" s="116" t="s">
        <v>75</v>
      </c>
      <c r="C51" s="117"/>
      <c r="D51" s="117"/>
      <c r="E51" s="117"/>
      <c r="F51" s="117"/>
      <c r="G51" s="117"/>
    </row>
    <row r="52" spans="1:7" ht="12.75" customHeight="1" x14ac:dyDescent="0.25">
      <c r="A52" s="5"/>
      <c r="B52" s="117" t="s">
        <v>76</v>
      </c>
      <c r="C52" s="117" t="s">
        <v>74</v>
      </c>
      <c r="D52" s="117">
        <v>1</v>
      </c>
      <c r="E52" s="117" t="s">
        <v>77</v>
      </c>
      <c r="F52" s="117">
        <v>7500</v>
      </c>
      <c r="G52" s="117">
        <f>F52*D52</f>
        <v>7500</v>
      </c>
    </row>
    <row r="53" spans="1:7" ht="12.75" customHeight="1" x14ac:dyDescent="0.25">
      <c r="A53" s="5"/>
      <c r="B53" s="117" t="s">
        <v>76</v>
      </c>
      <c r="C53" s="117" t="s">
        <v>74</v>
      </c>
      <c r="D53" s="117">
        <v>1</v>
      </c>
      <c r="E53" s="117" t="s">
        <v>78</v>
      </c>
      <c r="F53" s="117">
        <v>7500</v>
      </c>
      <c r="G53" s="117">
        <f>F53*D53</f>
        <v>7500</v>
      </c>
    </row>
    <row r="54" spans="1:7" ht="12.75" customHeight="1" x14ac:dyDescent="0.25">
      <c r="A54" s="5"/>
      <c r="B54" s="116" t="s">
        <v>79</v>
      </c>
      <c r="C54" s="117"/>
      <c r="D54" s="117"/>
      <c r="E54" s="117"/>
      <c r="F54" s="117"/>
      <c r="G54" s="117"/>
    </row>
    <row r="55" spans="1:7" ht="12.75" customHeight="1" x14ac:dyDescent="0.25">
      <c r="A55" s="5"/>
      <c r="B55" s="117" t="s">
        <v>80</v>
      </c>
      <c r="C55" s="117" t="s">
        <v>67</v>
      </c>
      <c r="D55" s="117">
        <v>300</v>
      </c>
      <c r="E55" s="117" t="s">
        <v>68</v>
      </c>
      <c r="F55" s="117">
        <v>471</v>
      </c>
      <c r="G55" s="117">
        <f t="shared" ref="G55:G56" si="3">D55*F55</f>
        <v>141300</v>
      </c>
    </row>
    <row r="56" spans="1:7" ht="12.75" customHeight="1" x14ac:dyDescent="0.25">
      <c r="A56" s="5"/>
      <c r="B56" s="118" t="s">
        <v>81</v>
      </c>
      <c r="C56" s="117" t="s">
        <v>67</v>
      </c>
      <c r="D56" s="117">
        <v>250</v>
      </c>
      <c r="E56" s="117" t="s">
        <v>68</v>
      </c>
      <c r="F56" s="117">
        <v>340</v>
      </c>
      <c r="G56" s="117">
        <f t="shared" si="3"/>
        <v>85000</v>
      </c>
    </row>
    <row r="57" spans="1:7" ht="12.75" customHeight="1" x14ac:dyDescent="0.25">
      <c r="A57" s="5"/>
      <c r="B57" s="118" t="s">
        <v>82</v>
      </c>
      <c r="C57" s="117" t="s">
        <v>67</v>
      </c>
      <c r="D57" s="117">
        <v>200</v>
      </c>
      <c r="E57" s="117" t="s">
        <v>68</v>
      </c>
      <c r="F57" s="117">
        <v>456</v>
      </c>
      <c r="G57" s="117">
        <f t="shared" si="2"/>
        <v>91200</v>
      </c>
    </row>
    <row r="58" spans="1:7" ht="12.75" customHeight="1" x14ac:dyDescent="0.25">
      <c r="A58" s="5"/>
      <c r="B58" s="117" t="s">
        <v>83</v>
      </c>
      <c r="C58" s="117" t="s">
        <v>84</v>
      </c>
      <c r="D58" s="117">
        <v>50</v>
      </c>
      <c r="E58" s="117" t="s">
        <v>68</v>
      </c>
      <c r="F58" s="117">
        <v>320</v>
      </c>
      <c r="G58" s="117">
        <f t="shared" si="2"/>
        <v>16000</v>
      </c>
    </row>
    <row r="59" spans="1:7" ht="13.5" customHeight="1" x14ac:dyDescent="0.25">
      <c r="A59" s="4"/>
      <c r="B59" s="119" t="s">
        <v>85</v>
      </c>
      <c r="C59" s="120"/>
      <c r="D59" s="120"/>
      <c r="E59" s="120"/>
      <c r="F59" s="120"/>
      <c r="G59" s="121">
        <f>SUM(G47:G58)</f>
        <v>436800</v>
      </c>
    </row>
    <row r="60" spans="1:7" ht="12" customHeight="1" x14ac:dyDescent="0.25">
      <c r="A60" s="2"/>
      <c r="B60" s="106"/>
      <c r="C60" s="107"/>
      <c r="D60" s="107"/>
      <c r="E60" s="107"/>
      <c r="F60" s="108"/>
      <c r="G60" s="108"/>
    </row>
    <row r="61" spans="1:7" ht="12" customHeight="1" x14ac:dyDescent="0.25">
      <c r="A61" s="4"/>
      <c r="B61" s="98" t="s">
        <v>86</v>
      </c>
      <c r="C61" s="99"/>
      <c r="D61" s="100"/>
      <c r="E61" s="100"/>
      <c r="F61" s="100"/>
      <c r="G61" s="100"/>
    </row>
    <row r="62" spans="1:7" ht="24" customHeight="1" x14ac:dyDescent="0.25">
      <c r="A62" s="4"/>
      <c r="B62" s="109" t="s">
        <v>87</v>
      </c>
      <c r="C62" s="110" t="s">
        <v>64</v>
      </c>
      <c r="D62" s="110" t="s">
        <v>65</v>
      </c>
      <c r="E62" s="109" t="s">
        <v>28</v>
      </c>
      <c r="F62" s="110" t="s">
        <v>29</v>
      </c>
      <c r="G62" s="109" t="s">
        <v>30</v>
      </c>
    </row>
    <row r="63" spans="1:7" ht="12.75" customHeight="1" x14ac:dyDescent="0.25">
      <c r="A63" s="5"/>
      <c r="B63" s="122" t="s">
        <v>88</v>
      </c>
      <c r="C63" s="123" t="s">
        <v>89</v>
      </c>
      <c r="D63" s="123">
        <v>1</v>
      </c>
      <c r="E63" s="123" t="s">
        <v>68</v>
      </c>
      <c r="F63" s="124">
        <v>30750</v>
      </c>
      <c r="G63" s="125">
        <f>+D63*F63</f>
        <v>30750</v>
      </c>
    </row>
    <row r="64" spans="1:7" ht="19.5" customHeight="1" x14ac:dyDescent="0.25">
      <c r="A64" s="5"/>
      <c r="B64" s="126" t="s">
        <v>90</v>
      </c>
      <c r="C64" s="71"/>
      <c r="D64" s="127"/>
      <c r="E64" s="128"/>
      <c r="F64" s="129"/>
      <c r="G64" s="127"/>
    </row>
    <row r="65" spans="1:7" ht="13.5" customHeight="1" x14ac:dyDescent="0.25">
      <c r="A65" s="4"/>
      <c r="B65" s="130" t="s">
        <v>91</v>
      </c>
      <c r="C65" s="131"/>
      <c r="D65" s="131"/>
      <c r="E65" s="131"/>
      <c r="F65" s="131"/>
      <c r="G65" s="132">
        <f>SUM(G63)</f>
        <v>30750</v>
      </c>
    </row>
    <row r="66" spans="1:7" ht="12" customHeight="1" x14ac:dyDescent="0.25">
      <c r="A66" s="2"/>
      <c r="B66" s="133"/>
      <c r="C66" s="133"/>
      <c r="D66" s="133"/>
      <c r="E66" s="133"/>
      <c r="F66" s="134"/>
      <c r="G66" s="134"/>
    </row>
    <row r="67" spans="1:7" ht="12" customHeight="1" x14ac:dyDescent="0.25">
      <c r="A67" s="18"/>
      <c r="B67" s="135" t="s">
        <v>92</v>
      </c>
      <c r="C67" s="136"/>
      <c r="D67" s="136"/>
      <c r="E67" s="136"/>
      <c r="F67" s="136"/>
      <c r="G67" s="137">
        <f>G28+G43+G59+G65</f>
        <v>697300</v>
      </c>
    </row>
    <row r="68" spans="1:7" ht="12" customHeight="1" x14ac:dyDescent="0.25">
      <c r="A68" s="18"/>
      <c r="B68" s="138" t="s">
        <v>93</v>
      </c>
      <c r="C68" s="139"/>
      <c r="D68" s="139"/>
      <c r="E68" s="139"/>
      <c r="F68" s="139"/>
      <c r="G68" s="140">
        <f>G67*0.05</f>
        <v>34865</v>
      </c>
    </row>
    <row r="69" spans="1:7" ht="12" customHeight="1" x14ac:dyDescent="0.25">
      <c r="A69" s="18"/>
      <c r="B69" s="141" t="s">
        <v>94</v>
      </c>
      <c r="C69" s="142"/>
      <c r="D69" s="142"/>
      <c r="E69" s="142"/>
      <c r="F69" s="142"/>
      <c r="G69" s="143">
        <f>G68+G67</f>
        <v>732165</v>
      </c>
    </row>
    <row r="70" spans="1:7" ht="12" customHeight="1" x14ac:dyDescent="0.25">
      <c r="A70" s="18"/>
      <c r="B70" s="138" t="s">
        <v>95</v>
      </c>
      <c r="C70" s="139"/>
      <c r="D70" s="139"/>
      <c r="E70" s="139"/>
      <c r="F70" s="139"/>
      <c r="G70" s="140">
        <f>G12</f>
        <v>900000</v>
      </c>
    </row>
    <row r="71" spans="1:7" ht="12" customHeight="1" x14ac:dyDescent="0.25">
      <c r="A71" s="18"/>
      <c r="B71" s="144" t="s">
        <v>96</v>
      </c>
      <c r="C71" s="145"/>
      <c r="D71" s="145"/>
      <c r="E71" s="145"/>
      <c r="F71" s="145"/>
      <c r="G71" s="146">
        <f>G70-G69</f>
        <v>167835</v>
      </c>
    </row>
    <row r="72" spans="1:7" ht="12" customHeight="1" x14ac:dyDescent="0.25">
      <c r="A72" s="18"/>
      <c r="B72" s="19" t="s">
        <v>97</v>
      </c>
      <c r="C72" s="20"/>
      <c r="D72" s="20"/>
      <c r="E72" s="20"/>
      <c r="F72" s="20"/>
      <c r="G72" s="15"/>
    </row>
    <row r="73" spans="1:7" ht="12.75" customHeight="1" thickBot="1" x14ac:dyDescent="0.3">
      <c r="A73" s="18"/>
      <c r="B73" s="21"/>
      <c r="C73" s="20"/>
      <c r="D73" s="20"/>
      <c r="E73" s="20"/>
      <c r="F73" s="20"/>
      <c r="G73" s="15"/>
    </row>
    <row r="74" spans="1:7" ht="12" customHeight="1" x14ac:dyDescent="0.25">
      <c r="A74" s="18"/>
      <c r="B74" s="33" t="s">
        <v>98</v>
      </c>
      <c r="C74" s="34"/>
      <c r="D74" s="34"/>
      <c r="E74" s="34"/>
      <c r="F74" s="35"/>
      <c r="G74" s="15"/>
    </row>
    <row r="75" spans="1:7" ht="12" customHeight="1" x14ac:dyDescent="0.25">
      <c r="A75" s="18"/>
      <c r="B75" s="36" t="s">
        <v>99</v>
      </c>
      <c r="C75" s="17"/>
      <c r="D75" s="17"/>
      <c r="E75" s="17"/>
      <c r="F75" s="37"/>
      <c r="G75" s="15"/>
    </row>
    <row r="76" spans="1:7" ht="12" customHeight="1" x14ac:dyDescent="0.25">
      <c r="A76" s="18"/>
      <c r="B76" s="36" t="s">
        <v>100</v>
      </c>
      <c r="C76" s="17"/>
      <c r="D76" s="17"/>
      <c r="E76" s="17"/>
      <c r="F76" s="37"/>
      <c r="G76" s="15"/>
    </row>
    <row r="77" spans="1:7" ht="12" customHeight="1" x14ac:dyDescent="0.25">
      <c r="A77" s="18"/>
      <c r="B77" s="36" t="s">
        <v>101</v>
      </c>
      <c r="C77" s="17"/>
      <c r="D77" s="17"/>
      <c r="E77" s="17"/>
      <c r="F77" s="37"/>
      <c r="G77" s="15"/>
    </row>
    <row r="78" spans="1:7" ht="12" customHeight="1" x14ac:dyDescent="0.25">
      <c r="A78" s="18"/>
      <c r="B78" s="36" t="s">
        <v>102</v>
      </c>
      <c r="C78" s="17"/>
      <c r="D78" s="17"/>
      <c r="E78" s="17"/>
      <c r="F78" s="37"/>
      <c r="G78" s="15"/>
    </row>
    <row r="79" spans="1:7" ht="12" customHeight="1" x14ac:dyDescent="0.25">
      <c r="A79" s="18"/>
      <c r="B79" s="36" t="s">
        <v>103</v>
      </c>
      <c r="C79" s="17"/>
      <c r="D79" s="17"/>
      <c r="E79" s="17"/>
      <c r="F79" s="37"/>
      <c r="G79" s="15"/>
    </row>
    <row r="80" spans="1:7" ht="12.75" customHeight="1" thickBot="1" x14ac:dyDescent="0.3">
      <c r="A80" s="18"/>
      <c r="B80" s="38" t="s">
        <v>104</v>
      </c>
      <c r="C80" s="39"/>
      <c r="D80" s="39"/>
      <c r="E80" s="39"/>
      <c r="F80" s="40"/>
      <c r="G80" s="15"/>
    </row>
    <row r="81" spans="1:7" ht="12.75" customHeight="1" x14ac:dyDescent="0.25">
      <c r="A81" s="18"/>
      <c r="B81" s="31"/>
      <c r="C81" s="17"/>
      <c r="D81" s="17"/>
      <c r="E81" s="17"/>
      <c r="F81" s="17"/>
      <c r="G81" s="15"/>
    </row>
    <row r="82" spans="1:7" ht="15" customHeight="1" thickBot="1" x14ac:dyDescent="0.3">
      <c r="A82" s="18"/>
      <c r="B82" s="54" t="s">
        <v>105</v>
      </c>
      <c r="C82" s="55"/>
      <c r="D82" s="30"/>
      <c r="E82" s="8"/>
      <c r="F82" s="8"/>
      <c r="G82" s="15"/>
    </row>
    <row r="83" spans="1:7" ht="12" customHeight="1" x14ac:dyDescent="0.25">
      <c r="A83" s="18"/>
      <c r="B83" s="23" t="s">
        <v>87</v>
      </c>
      <c r="C83" s="9" t="s">
        <v>106</v>
      </c>
      <c r="D83" s="24" t="s">
        <v>107</v>
      </c>
      <c r="E83" s="8"/>
      <c r="F83" s="8"/>
      <c r="G83" s="15"/>
    </row>
    <row r="84" spans="1:7" ht="12" customHeight="1" x14ac:dyDescent="0.25">
      <c r="A84" s="18"/>
      <c r="B84" s="25" t="s">
        <v>108</v>
      </c>
      <c r="C84" s="10">
        <v>24750</v>
      </c>
      <c r="D84" s="26">
        <f>(C84/C90)</f>
        <v>3.3803855688266986E-2</v>
      </c>
      <c r="E84" s="8"/>
      <c r="F84" s="8"/>
      <c r="G84" s="15"/>
    </row>
    <row r="85" spans="1:7" ht="12" customHeight="1" x14ac:dyDescent="0.25">
      <c r="A85" s="18"/>
      <c r="B85" s="25" t="s">
        <v>109</v>
      </c>
      <c r="C85" s="11"/>
      <c r="D85" s="26">
        <v>0</v>
      </c>
      <c r="E85" s="8"/>
      <c r="F85" s="8"/>
      <c r="G85" s="15"/>
    </row>
    <row r="86" spans="1:7" ht="12" customHeight="1" x14ac:dyDescent="0.25">
      <c r="A86" s="18"/>
      <c r="B86" s="25" t="s">
        <v>110</v>
      </c>
      <c r="C86" s="10">
        <v>205000</v>
      </c>
      <c r="D86" s="26">
        <f>(C86/C90)</f>
        <v>0.27999153196342352</v>
      </c>
      <c r="E86" s="8"/>
      <c r="F86" s="8"/>
      <c r="G86" s="15"/>
    </row>
    <row r="87" spans="1:7" ht="12" customHeight="1" x14ac:dyDescent="0.25">
      <c r="A87" s="18"/>
      <c r="B87" s="25" t="s">
        <v>63</v>
      </c>
      <c r="C87" s="10">
        <v>436800</v>
      </c>
      <c r="D87" s="26">
        <f>(C87/C90)</f>
        <v>0.59658683493474829</v>
      </c>
      <c r="E87" s="8"/>
      <c r="F87" s="8"/>
      <c r="G87" s="15"/>
    </row>
    <row r="88" spans="1:7" ht="12" customHeight="1" x14ac:dyDescent="0.25">
      <c r="A88" s="18"/>
      <c r="B88" s="25" t="s">
        <v>111</v>
      </c>
      <c r="C88" s="12">
        <v>30750</v>
      </c>
      <c r="D88" s="26">
        <f>(C88/C90)</f>
        <v>4.199872979451353E-2</v>
      </c>
      <c r="E88" s="14"/>
      <c r="F88" s="14"/>
      <c r="G88" s="15"/>
    </row>
    <row r="89" spans="1:7" ht="12" customHeight="1" x14ac:dyDescent="0.25">
      <c r="A89" s="18"/>
      <c r="B89" s="25" t="s">
        <v>112</v>
      </c>
      <c r="C89" s="12">
        <v>34865</v>
      </c>
      <c r="D89" s="26">
        <f>(C89/C90)</f>
        <v>4.7619047619047616E-2</v>
      </c>
      <c r="E89" s="14"/>
      <c r="F89" s="14"/>
      <c r="G89" s="15"/>
    </row>
    <row r="90" spans="1:7" ht="12.75" customHeight="1" thickBot="1" x14ac:dyDescent="0.3">
      <c r="A90" s="18"/>
      <c r="B90" s="27" t="s">
        <v>113</v>
      </c>
      <c r="C90" s="28">
        <f>SUM(C84:C89)</f>
        <v>732165</v>
      </c>
      <c r="D90" s="29">
        <f>SUM(D84:D89)</f>
        <v>1</v>
      </c>
      <c r="E90" s="14"/>
      <c r="F90" s="14"/>
      <c r="G90" s="15"/>
    </row>
    <row r="91" spans="1:7" ht="12" customHeight="1" x14ac:dyDescent="0.25">
      <c r="A91" s="18"/>
      <c r="B91" s="21"/>
      <c r="C91" s="20"/>
      <c r="D91" s="20"/>
      <c r="E91" s="20"/>
      <c r="F91" s="20"/>
      <c r="G91" s="15"/>
    </row>
    <row r="92" spans="1:7" ht="12.75" customHeight="1" x14ac:dyDescent="0.25">
      <c r="A92" s="18"/>
      <c r="B92" s="22"/>
      <c r="C92" s="20"/>
      <c r="D92" s="20"/>
      <c r="E92" s="20"/>
      <c r="F92" s="20"/>
      <c r="G92" s="15"/>
    </row>
    <row r="93" spans="1:7" ht="12" customHeight="1" thickBot="1" x14ac:dyDescent="0.3">
      <c r="A93" s="7"/>
      <c r="B93" s="42"/>
      <c r="C93" s="43" t="s">
        <v>114</v>
      </c>
      <c r="D93" s="44"/>
      <c r="E93" s="45"/>
      <c r="F93" s="13"/>
      <c r="G93" s="15"/>
    </row>
    <row r="94" spans="1:7" ht="12" customHeight="1" x14ac:dyDescent="0.25">
      <c r="A94" s="18"/>
      <c r="B94" s="46" t="s">
        <v>115</v>
      </c>
      <c r="C94" s="47">
        <v>40</v>
      </c>
      <c r="D94" s="47">
        <v>50</v>
      </c>
      <c r="E94" s="48">
        <v>60</v>
      </c>
      <c r="F94" s="41"/>
      <c r="G94" s="16"/>
    </row>
    <row r="95" spans="1:7" ht="12.75" customHeight="1" thickBot="1" x14ac:dyDescent="0.3">
      <c r="A95" s="18"/>
      <c r="B95" s="27" t="s">
        <v>116</v>
      </c>
      <c r="C95" s="28">
        <f>(G69/C94)</f>
        <v>18304.125</v>
      </c>
      <c r="D95" s="28">
        <f>(G69/D94)</f>
        <v>14643.3</v>
      </c>
      <c r="E95" s="49">
        <f>(G69/E94)</f>
        <v>12202.75</v>
      </c>
      <c r="F95" s="41"/>
      <c r="G95" s="16"/>
    </row>
    <row r="96" spans="1:7" ht="15.6" customHeight="1" x14ac:dyDescent="0.25">
      <c r="A96" s="18"/>
      <c r="B96" s="32" t="s">
        <v>117</v>
      </c>
      <c r="C96" s="17"/>
      <c r="D96" s="17"/>
      <c r="E96" s="17"/>
      <c r="F96" s="17"/>
      <c r="G96" s="17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2021-04-04T01:48:12Z</dcterms:modified>
  <cp:category/>
  <cp:contentStatus/>
</cp:coreProperties>
</file>