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audio\Desktop\Fichas Tecnicas 2021\FT Final 2021\FT Sta Barbara por Corregir JC Campos\"/>
    </mc:Choice>
  </mc:AlternateContent>
  <bookViews>
    <workbookView xWindow="0" yWindow="0" windowWidth="20490" windowHeight="7755"/>
  </bookViews>
  <sheets>
    <sheet name="Maíz grano" sheetId="1" r:id="rId1"/>
  </sheets>
  <definedNames>
    <definedName name="_xlnm.Print_Area" localSheetId="0">'Maíz grano'!$A$1:$G$93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2" i="1"/>
  <c r="G23" i="1"/>
  <c r="G24" i="1"/>
  <c r="G56" i="1" l="1"/>
  <c r="G53" i="1"/>
  <c r="G51" i="1"/>
  <c r="G50" i="1"/>
  <c r="G48" i="1"/>
  <c r="G21" i="1"/>
  <c r="G28" i="1" s="1"/>
  <c r="C81" i="1" s="1"/>
  <c r="G41" i="1"/>
  <c r="G40" i="1"/>
  <c r="G39" i="1"/>
  <c r="G38" i="1"/>
  <c r="G37" i="1"/>
  <c r="G54" i="1" l="1"/>
  <c r="G42" i="1"/>
  <c r="G12" i="1"/>
  <c r="G67" i="1" s="1"/>
  <c r="G57" i="1" l="1"/>
  <c r="C84" i="1" s="1"/>
  <c r="G43" i="1"/>
  <c r="C83" i="1" s="1"/>
  <c r="G64" i="1" l="1"/>
  <c r="G65" i="1" s="1"/>
  <c r="G66" i="1" l="1"/>
  <c r="D92" i="1" s="1"/>
  <c r="C86" i="1"/>
  <c r="G68" i="1"/>
  <c r="C92" i="1"/>
  <c r="E92" i="1"/>
  <c r="C87" i="1" l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<sst xmlns="http://schemas.openxmlformats.org/spreadsheetml/2006/main" count="154" uniqueCount="109">
  <si>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</si>
  <si>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</si>
  <si>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</si>
  <si>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</si>
  <si>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</si>
  <si>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</si>
  <si>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</si>
  <si>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</si>
  <si>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</si>
  <si>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</si>
  <si>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</si>
  <si>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</si>
  <si>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</si>
  <si>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</si>
  <si>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</si>
  <si>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</si>
  <si>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</si>
  <si>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</si>
  <si>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</si>
  <si>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</si>
  <si>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</si>
  <si>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</si>
  <si>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</si>
  <si>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</si>
  <si>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</si>
  <si>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</si>
  <si>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</si>
  <si>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</si>
  <si>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</si>
  <si>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</si>
  <si>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</si>
  <si>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</si>
  <si>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</si>
  <si>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</si>
  <si>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</si>
  <si>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</si>
  <si>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</si>
  <si>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</si>
  <si>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</si>
  <si>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</si>
  <si>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</si>
  <si>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</si>
  <si>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</si>
  <si>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</si>
  <si>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</si>
  <si>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</si>
  <si>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</si>
  <si>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</si>
  <si>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</si>
  <si>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</si>
  <si>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</si>
  <si>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</si>
  <si>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</si>
  <si>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</si>
  <si>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</si>
  <si>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</si>
  <si>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</si>
  <si>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</si>
  <si>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</si>
  <si>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</si>
  <si>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</si>
  <si>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</si>
  <si>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</si>
  <si>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</si>
  <si>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</si>
  <si>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BIO BIO</t>
  </si>
  <si>
    <t>SANTA BARBARA</t>
  </si>
  <si>
    <t>S.BARBARA-MULCHEN-QUILACO</t>
  </si>
  <si>
    <t>RENDIMIENTO (Kg/Há.)</t>
  </si>
  <si>
    <t>PRECIO ESPERADO ($/Kg.)</t>
  </si>
  <si>
    <t>SEQUÍA</t>
  </si>
  <si>
    <t>Rastrajes</t>
  </si>
  <si>
    <t>Vibrocultivador</t>
  </si>
  <si>
    <t>Siembra</t>
  </si>
  <si>
    <t>Lt</t>
  </si>
  <si>
    <t>Septiembre</t>
  </si>
  <si>
    <t>Mezcla  9-41-12</t>
  </si>
  <si>
    <t>Fungicidas</t>
  </si>
  <si>
    <t>CONSUMO INTERNO PREDIO / VENTA LOCAL</t>
  </si>
  <si>
    <t>Trigo secano/Invernal</t>
  </si>
  <si>
    <t>CRAC- PUKAN</t>
  </si>
  <si>
    <t>Feb-20.</t>
  </si>
  <si>
    <t>Febrero</t>
  </si>
  <si>
    <t>Mayo</t>
  </si>
  <si>
    <t>Agosto</t>
  </si>
  <si>
    <t>Arado Cincel</t>
  </si>
  <si>
    <t>Abril</t>
  </si>
  <si>
    <t>Aplicación Glisotato</t>
  </si>
  <si>
    <t>Cosecha</t>
  </si>
  <si>
    <t>Araduras (disco y cincel)</t>
  </si>
  <si>
    <t>Marzo-Abril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</si>
  <si>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</si>
  <si>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</si>
  <si>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</si>
  <si>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</si>
  <si>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</si>
  <si>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</si>
  <si>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Agosto-Septiembre</t>
  </si>
  <si>
    <t>Aplicación herbicida postemergencia</t>
  </si>
  <si>
    <t>Febrero-Marzo</t>
  </si>
  <si>
    <t>Semilla de trigo</t>
  </si>
  <si>
    <t>Junio</t>
  </si>
  <si>
    <t>Fertilizante Macolla Urea Gran.</t>
  </si>
  <si>
    <t>Herbicida TITAN 48%</t>
  </si>
  <si>
    <t>Herbicida MCPA</t>
  </si>
  <si>
    <t>Jangal</t>
  </si>
  <si>
    <t xml:space="preserve">Lt </t>
  </si>
  <si>
    <t>Octubre-Noviembre</t>
  </si>
  <si>
    <t>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</si>
</sst>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8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1" fillId="0" borderId="1"/>
  </cellStyleXfs>
  <cellXfs count="115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18" fillId="10" borderId="2" xfId="0" applyFont="1" applyFill="1" applyBorder="1" applyAlignment="1">
      <alignment horizontal="right" wrapText="1"/>
    </xf>
    <xf numFmtId="0" fontId="18" fillId="10" borderId="2" xfId="0" applyFont="1" applyFill="1" applyBorder="1" applyAlignment="1">
      <alignment horizontal="right"/>
    </xf>
    <xf numFmtId="0" fontId="18" fillId="10" borderId="2" xfId="0" applyFont="1" applyFill="1" applyBorder="1" applyAlignment="1">
      <alignment horizontal="right" vertical="center" wrapText="1"/>
    </xf>
    <xf numFmtId="3" fontId="18" fillId="10" borderId="2" xfId="0" applyNumberFormat="1" applyFont="1" applyFill="1" applyBorder="1" applyAlignment="1">
      <alignment horizontal="right"/>
    </xf>
    <xf numFmtId="17" fontId="18" fillId="10" borderId="2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19" fillId="10" borderId="2" xfId="0" applyFont="1" applyFill="1" applyBorder="1" applyAlignment="1">
      <alignment horizontal="right" wrapText="1"/>
    </xf>
    <xf numFmtId="3" fontId="20" fillId="0" borderId="2" xfId="0" applyNumberFormat="1" applyFont="1" applyBorder="1" applyAlignment="1">
      <alignment horizontal="right"/>
    </xf>
    <xf numFmtId="0" fontId="22" fillId="0" borderId="2" xfId="1" applyFont="1" applyBorder="1" applyAlignment="1">
      <alignment horizontal="left"/>
    </xf>
    <xf numFmtId="0" fontId="22" fillId="0" borderId="2" xfId="1" applyFont="1" applyBorder="1" applyAlignment="1">
      <alignment horizontal="center"/>
    </xf>
    <xf numFmtId="3" fontId="22" fillId="0" borderId="2" xfId="1" applyNumberFormat="1" applyFont="1" applyBorder="1" applyAlignment="1">
      <alignment horizontal="right"/>
    </xf>
    <xf numFmtId="3" fontId="18" fillId="10" borderId="2" xfId="0" applyNumberFormat="1" applyFont="1" applyFill="1" applyBorder="1"/>
    <xf numFmtId="3" fontId="18" fillId="10" borderId="2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2" xfId="0" applyNumberFormat="1" applyFont="1" applyFill="1" applyBorder="1" applyAlignment="1">
      <alignment horizontal="right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/>
    <xf numFmtId="49" fontId="7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wrapText="1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5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5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5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65" fontId="1" fillId="6" borderId="10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5" fontId="1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5" fontId="1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5" fontId="1" fillId="2" borderId="10" xfId="0" applyNumberFormat="1" applyFont="1" applyFill="1" applyBorder="1" applyAlignment="1">
      <alignment vertical="center"/>
    </xf>
    <xf numFmtId="0" fontId="14" fillId="9" borderId="2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6" fontId="12" fillId="2" borderId="2" xfId="0" applyNumberFormat="1" applyFont="1" applyFill="1" applyBorder="1" applyAlignment="1">
      <alignment vertical="center"/>
    </xf>
    <xf numFmtId="166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17" fillId="9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49" fontId="17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829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66" workbookViewId="0">
      <selection activeCell="J17" sqref="J17"/>
    </sheetView>
  </sheetViews>
  <sheetFormatPr baseColWidth="10" defaultColWidth="10.85546875" defaultRowHeight="11.25" customHeight="1"/>
  <cols>
    <col min="1" max="1" width="4.42578125" style="13" customWidth="1"/>
    <col min="2" max="2" width="21.7109375" style="13" customWidth="1"/>
    <col min="3" max="3" width="19.42578125" style="13" customWidth="1"/>
    <col min="4" max="4" width="9.42578125" style="13" customWidth="1"/>
    <col min="5" max="5" width="19.28515625" style="13" customWidth="1"/>
    <col min="6" max="6" width="11" style="13" customWidth="1"/>
    <col min="7" max="7" width="21.28515625" style="13" bestFit="1" customWidth="1"/>
    <col min="8" max="255" width="10.85546875" style="13" customWidth="1"/>
    <col min="256" max="16384" width="10.85546875" style="28"/>
  </cols>
  <sheetData>
    <row r="1" spans="1:7" ht="15" customHeight="1">
      <c r="A1" s="27"/>
      <c r="B1" s="27"/>
      <c r="C1" s="27"/>
      <c r="D1" s="27"/>
      <c r="E1" s="27"/>
      <c r="F1" s="27"/>
      <c r="G1" s="27"/>
    </row>
    <row r="2" spans="1:7" ht="15" customHeight="1">
      <c r="A2" s="27"/>
      <c r="B2" s="27"/>
      <c r="C2" s="27"/>
      <c r="D2" s="27"/>
      <c r="E2" s="27"/>
      <c r="F2" s="27"/>
      <c r="G2" s="27"/>
    </row>
    <row r="3" spans="1:7" ht="15" customHeight="1">
      <c r="A3" s="27"/>
      <c r="B3" s="27"/>
      <c r="C3" s="27"/>
      <c r="D3" s="27"/>
      <c r="E3" s="27"/>
      <c r="F3" s="27"/>
      <c r="G3" s="27"/>
    </row>
    <row r="4" spans="1:7" ht="15" customHeight="1">
      <c r="A4" s="27"/>
      <c r="B4" s="27"/>
      <c r="C4" s="27"/>
      <c r="D4" s="27"/>
      <c r="E4" s="27"/>
      <c r="F4" s="27"/>
      <c r="G4" s="27"/>
    </row>
    <row r="5" spans="1:7" ht="15" customHeight="1">
      <c r="A5" s="27"/>
      <c r="B5" s="27"/>
      <c r="C5" s="27"/>
      <c r="D5" s="27"/>
      <c r="E5" s="27"/>
      <c r="F5" s="27"/>
      <c r="G5" s="27"/>
    </row>
    <row r="6" spans="1:7" ht="15" customHeight="1">
      <c r="A6" s="27"/>
      <c r="B6" s="27"/>
      <c r="C6" s="27"/>
      <c r="D6" s="27"/>
      <c r="E6" s="27"/>
      <c r="F6" s="27"/>
      <c r="G6" s="27"/>
    </row>
    <row r="7" spans="1:7" ht="15" customHeight="1">
      <c r="A7" s="27"/>
      <c r="B7" s="27"/>
      <c r="C7" s="27"/>
      <c r="D7" s="27"/>
      <c r="E7" s="27"/>
      <c r="F7" s="27"/>
      <c r="G7" s="27"/>
    </row>
    <row r="8" spans="1:7" ht="15" customHeight="1">
      <c r="A8" s="27"/>
      <c r="B8" s="27"/>
      <c r="C8" s="27"/>
      <c r="D8" s="27"/>
      <c r="E8" s="27"/>
      <c r="F8" s="27"/>
      <c r="G8" s="27"/>
    </row>
    <row r="9" spans="1:7" ht="12" customHeight="1">
      <c r="A9" s="27"/>
      <c r="B9" s="54" t="s">
        <v>0</v>
      </c>
      <c r="C9" s="14" t="s">
        <v>79</v>
      </c>
      <c r="D9" s="29"/>
      <c r="E9" s="108" t="s">
        <v>68</v>
      </c>
      <c r="F9" s="109"/>
      <c r="G9" s="17">
        <v>5500</v>
      </c>
    </row>
    <row r="10" spans="1:7" ht="15">
      <c r="A10" s="27"/>
      <c r="B10" s="55" t="s">
        <v>1</v>
      </c>
      <c r="C10" s="15" t="s">
        <v>80</v>
      </c>
      <c r="D10" s="30"/>
      <c r="E10" s="106" t="s">
        <v>2</v>
      </c>
      <c r="F10" s="107"/>
      <c r="G10" s="56" t="s">
        <v>81</v>
      </c>
    </row>
    <row r="11" spans="1:7" ht="18" customHeight="1">
      <c r="A11" s="27"/>
      <c r="B11" s="55" t="s">
        <v>3</v>
      </c>
      <c r="C11" s="56" t="s">
        <v>4</v>
      </c>
      <c r="D11" s="30"/>
      <c r="E11" s="106" t="s">
        <v>69</v>
      </c>
      <c r="F11" s="107"/>
      <c r="G11" s="57">
        <v>185</v>
      </c>
    </row>
    <row r="12" spans="1:7" ht="11.25" customHeight="1">
      <c r="A12" s="27"/>
      <c r="B12" s="55" t="s">
        <v>5</v>
      </c>
      <c r="C12" s="15" t="s">
        <v>65</v>
      </c>
      <c r="D12" s="30"/>
      <c r="E12" s="58" t="s">
        <v>6</v>
      </c>
      <c r="F12" s="59"/>
      <c r="G12" s="60">
        <f>(G9*G11)</f>
        <v>1017500</v>
      </c>
    </row>
    <row r="13" spans="1:7" ht="23.25">
      <c r="A13" s="27"/>
      <c r="B13" s="55" t="s">
        <v>7</v>
      </c>
      <c r="C13" s="15" t="s">
        <v>66</v>
      </c>
      <c r="D13" s="30"/>
      <c r="E13" s="106" t="s">
        <v>8</v>
      </c>
      <c r="F13" s="107"/>
      <c r="G13" s="20" t="s">
        <v>78</v>
      </c>
    </row>
    <row r="14" spans="1:7" ht="24">
      <c r="A14" s="27"/>
      <c r="B14" s="55" t="s">
        <v>9</v>
      </c>
      <c r="C14" s="16" t="s">
        <v>67</v>
      </c>
      <c r="D14" s="30"/>
      <c r="E14" s="106" t="s">
        <v>10</v>
      </c>
      <c r="F14" s="107"/>
      <c r="G14" s="18" t="s">
        <v>82</v>
      </c>
    </row>
    <row r="15" spans="1:7" ht="15">
      <c r="A15" s="27"/>
      <c r="B15" s="55" t="s">
        <v>11</v>
      </c>
      <c r="C15" s="114">
        <v>44166</v>
      </c>
      <c r="D15" s="30"/>
      <c r="E15" s="110" t="s">
        <v>12</v>
      </c>
      <c r="F15" s="111"/>
      <c r="G15" s="19" t="s">
        <v>70</v>
      </c>
    </row>
    <row r="16" spans="1:7" ht="12" customHeight="1">
      <c r="A16" s="27"/>
      <c r="B16" s="31"/>
      <c r="C16" s="32"/>
      <c r="D16" s="29"/>
      <c r="E16" s="29"/>
      <c r="F16" s="29"/>
      <c r="G16" s="33"/>
    </row>
    <row r="17" spans="1:7" ht="12" customHeight="1">
      <c r="A17" s="27"/>
      <c r="B17" s="112" t="s">
        <v>13</v>
      </c>
      <c r="C17" s="113"/>
      <c r="D17" s="113"/>
      <c r="E17" s="113"/>
      <c r="F17" s="113"/>
      <c r="G17" s="113"/>
    </row>
    <row r="18" spans="1:7" ht="12" customHeight="1">
      <c r="A18" s="27"/>
      <c r="B18" s="29"/>
      <c r="C18" s="34"/>
      <c r="D18" s="34"/>
      <c r="E18" s="34"/>
      <c r="F18" s="29"/>
      <c r="G18" s="29"/>
    </row>
    <row r="19" spans="1:7" ht="12" customHeight="1">
      <c r="A19" s="27"/>
      <c r="B19" s="35" t="s">
        <v>14</v>
      </c>
      <c r="C19" s="36"/>
      <c r="D19" s="36"/>
      <c r="E19" s="36"/>
      <c r="F19" s="36"/>
      <c r="G19" s="36"/>
    </row>
    <row r="20" spans="1:7" ht="24" customHeight="1">
      <c r="A20" s="27"/>
      <c r="B20" s="61" t="s">
        <v>15</v>
      </c>
      <c r="C20" s="61" t="s">
        <v>16</v>
      </c>
      <c r="D20" s="61" t="s">
        <v>17</v>
      </c>
      <c r="E20" s="61" t="s">
        <v>18</v>
      </c>
      <c r="F20" s="61" t="s">
        <v>19</v>
      </c>
      <c r="G20" s="61" t="s">
        <v>20</v>
      </c>
    </row>
    <row r="21" spans="1:7" ht="12.75" customHeight="1">
      <c r="A21" s="27"/>
      <c r="B21" s="25" t="s">
        <v>89</v>
      </c>
      <c r="C21" s="26" t="s">
        <v>21</v>
      </c>
      <c r="D21" s="26">
        <v>1</v>
      </c>
      <c r="E21" s="26" t="s">
        <v>90</v>
      </c>
      <c r="F21" s="21">
        <v>15000</v>
      </c>
      <c r="G21" s="60">
        <f>F21*D21</f>
        <v>15000</v>
      </c>
    </row>
    <row r="22" spans="1:7" ht="12.75" customHeight="1">
      <c r="A22" s="27"/>
      <c r="B22" s="25" t="s">
        <v>91</v>
      </c>
      <c r="C22" s="26" t="s">
        <v>21</v>
      </c>
      <c r="D22" s="26">
        <v>1</v>
      </c>
      <c r="E22" s="26" t="s">
        <v>92</v>
      </c>
      <c r="F22" s="21">
        <v>15000</v>
      </c>
      <c r="G22" s="60">
        <f t="shared" ref="G22:G27" si="0">F22*D22</f>
        <v>15000</v>
      </c>
    </row>
    <row r="23" spans="1:7" ht="12.75" customHeight="1">
      <c r="A23" s="27"/>
      <c r="B23" s="25" t="s">
        <v>93</v>
      </c>
      <c r="C23" s="26" t="s">
        <v>21</v>
      </c>
      <c r="D23" s="26">
        <v>0.5</v>
      </c>
      <c r="E23" s="26" t="s">
        <v>92</v>
      </c>
      <c r="F23" s="21">
        <v>15000</v>
      </c>
      <c r="G23" s="60">
        <f t="shared" si="0"/>
        <v>7500</v>
      </c>
    </row>
    <row r="24" spans="1:7" ht="12.75" customHeight="1">
      <c r="A24" s="27"/>
      <c r="B24" s="25" t="s">
        <v>94</v>
      </c>
      <c r="C24" s="26" t="s">
        <v>21</v>
      </c>
      <c r="D24" s="26">
        <v>1</v>
      </c>
      <c r="E24" s="26" t="s">
        <v>95</v>
      </c>
      <c r="F24" s="21">
        <v>15000</v>
      </c>
      <c r="G24" s="60">
        <f t="shared" si="0"/>
        <v>15000</v>
      </c>
    </row>
    <row r="25" spans="1:7" ht="12.75" customHeight="1">
      <c r="A25" s="27"/>
      <c r="B25" s="25" t="s">
        <v>96</v>
      </c>
      <c r="C25" s="26" t="s">
        <v>21</v>
      </c>
      <c r="D25" s="26">
        <v>0.5</v>
      </c>
      <c r="E25" s="26" t="s">
        <v>97</v>
      </c>
      <c r="F25" s="21">
        <v>15000</v>
      </c>
      <c r="G25" s="60">
        <f t="shared" si="0"/>
        <v>7500</v>
      </c>
    </row>
    <row r="26" spans="1:7" ht="12.75" customHeight="1">
      <c r="A26" s="27"/>
      <c r="B26" s="25" t="s">
        <v>98</v>
      </c>
      <c r="C26" s="26" t="s">
        <v>21</v>
      </c>
      <c r="D26" s="26">
        <v>0.5</v>
      </c>
      <c r="E26" s="26" t="s">
        <v>97</v>
      </c>
      <c r="F26" s="21">
        <v>15000</v>
      </c>
      <c r="G26" s="60">
        <f t="shared" si="0"/>
        <v>7500</v>
      </c>
    </row>
    <row r="27" spans="1:7" ht="12.75" customHeight="1">
      <c r="A27" s="27"/>
      <c r="B27" s="25" t="s">
        <v>88</v>
      </c>
      <c r="C27" s="26" t="s">
        <v>21</v>
      </c>
      <c r="D27" s="26">
        <v>0.5</v>
      </c>
      <c r="E27" s="26" t="s">
        <v>99</v>
      </c>
      <c r="F27" s="21">
        <v>15000</v>
      </c>
      <c r="G27" s="60">
        <f t="shared" si="0"/>
        <v>7500</v>
      </c>
    </row>
    <row r="28" spans="1:7" ht="12.75" customHeight="1">
      <c r="A28" s="27"/>
      <c r="B28" s="37" t="s">
        <v>22</v>
      </c>
      <c r="C28" s="38"/>
      <c r="D28" s="38"/>
      <c r="E28" s="38"/>
      <c r="F28" s="39"/>
      <c r="G28" s="40">
        <f>SUM(G21:G27)</f>
        <v>75000</v>
      </c>
    </row>
    <row r="29" spans="1:7" ht="12" customHeight="1">
      <c r="A29" s="27"/>
      <c r="B29" s="29"/>
      <c r="C29" s="29"/>
      <c r="D29" s="29"/>
      <c r="E29" s="29"/>
      <c r="F29" s="41"/>
      <c r="G29" s="41"/>
    </row>
    <row r="30" spans="1:7" ht="12" customHeight="1">
      <c r="A30" s="27"/>
      <c r="B30" s="35" t="s">
        <v>23</v>
      </c>
      <c r="C30" s="42"/>
      <c r="D30" s="42"/>
      <c r="E30" s="42"/>
      <c r="F30" s="36"/>
      <c r="G30" s="36"/>
    </row>
    <row r="31" spans="1:7" ht="24" customHeight="1">
      <c r="A31" s="27"/>
      <c r="B31" s="62" t="s">
        <v>15</v>
      </c>
      <c r="C31" s="61" t="s">
        <v>16</v>
      </c>
      <c r="D31" s="61" t="s">
        <v>17</v>
      </c>
      <c r="E31" s="62" t="s">
        <v>18</v>
      </c>
      <c r="F31" s="61" t="s">
        <v>19</v>
      </c>
      <c r="G31" s="62" t="s">
        <v>20</v>
      </c>
    </row>
    <row r="32" spans="1:7" ht="12" customHeight="1">
      <c r="A32" s="27"/>
      <c r="B32" s="63"/>
      <c r="C32" s="64"/>
      <c r="D32" s="64"/>
      <c r="E32" s="64"/>
      <c r="F32" s="63"/>
      <c r="G32" s="63"/>
    </row>
    <row r="33" spans="1:7" ht="12" customHeight="1">
      <c r="A33" s="27"/>
      <c r="B33" s="43" t="s">
        <v>24</v>
      </c>
      <c r="C33" s="44"/>
      <c r="D33" s="44"/>
      <c r="E33" s="44"/>
      <c r="F33" s="45"/>
      <c r="G33" s="45"/>
    </row>
    <row r="34" spans="1:7" ht="12" customHeight="1">
      <c r="A34" s="27"/>
      <c r="B34" s="29"/>
      <c r="C34" s="29"/>
      <c r="D34" s="29"/>
      <c r="E34" s="29"/>
      <c r="F34" s="41"/>
      <c r="G34" s="41"/>
    </row>
    <row r="35" spans="1:7" ht="12" customHeight="1">
      <c r="A35" s="27"/>
      <c r="B35" s="35" t="s">
        <v>25</v>
      </c>
      <c r="C35" s="42"/>
      <c r="D35" s="42"/>
      <c r="E35" s="42"/>
      <c r="F35" s="36"/>
      <c r="G35" s="36"/>
    </row>
    <row r="36" spans="1:7" ht="24" customHeight="1">
      <c r="A36" s="27"/>
      <c r="B36" s="62" t="s">
        <v>15</v>
      </c>
      <c r="C36" s="62" t="s">
        <v>16</v>
      </c>
      <c r="D36" s="62" t="s">
        <v>17</v>
      </c>
      <c r="E36" s="62" t="s">
        <v>18</v>
      </c>
      <c r="F36" s="61" t="s">
        <v>19</v>
      </c>
      <c r="G36" s="62" t="s">
        <v>20</v>
      </c>
    </row>
    <row r="37" spans="1:7" ht="12.75" customHeight="1">
      <c r="A37" s="27"/>
      <c r="B37" s="22" t="s">
        <v>85</v>
      </c>
      <c r="C37" s="23" t="s">
        <v>108</v>
      </c>
      <c r="D37" s="23">
        <v>1</v>
      </c>
      <c r="E37" s="23" t="s">
        <v>86</v>
      </c>
      <c r="F37" s="24">
        <v>40000</v>
      </c>
      <c r="G37" s="60">
        <f>(D37*F37)*(1.19)</f>
        <v>47600</v>
      </c>
    </row>
    <row r="38" spans="1:7" ht="12.75" customHeight="1">
      <c r="A38" s="27"/>
      <c r="B38" s="22" t="s">
        <v>71</v>
      </c>
      <c r="C38" s="23" t="s">
        <v>108</v>
      </c>
      <c r="D38" s="23">
        <v>2</v>
      </c>
      <c r="E38" s="23" t="s">
        <v>86</v>
      </c>
      <c r="F38" s="24">
        <v>30000</v>
      </c>
      <c r="G38" s="60">
        <f>(D38*F38)*(1.19)</f>
        <v>71400</v>
      </c>
    </row>
    <row r="39" spans="1:7" ht="12.75" customHeight="1">
      <c r="A39" s="27"/>
      <c r="B39" s="22" t="s">
        <v>72</v>
      </c>
      <c r="C39" s="23" t="s">
        <v>108</v>
      </c>
      <c r="D39" s="23">
        <v>1</v>
      </c>
      <c r="E39" s="23" t="s">
        <v>86</v>
      </c>
      <c r="F39" s="24">
        <v>25000</v>
      </c>
      <c r="G39" s="60">
        <f>(D39*F39)*(1.19)</f>
        <v>29750</v>
      </c>
    </row>
    <row r="40" spans="1:7" ht="12.75" customHeight="1">
      <c r="A40" s="27"/>
      <c r="B40" s="22" t="s">
        <v>73</v>
      </c>
      <c r="C40" s="23" t="s">
        <v>108</v>
      </c>
      <c r="D40" s="23">
        <v>1</v>
      </c>
      <c r="E40" s="23" t="s">
        <v>83</v>
      </c>
      <c r="F40" s="24">
        <v>35000</v>
      </c>
      <c r="G40" s="60">
        <f>(D40*F40)*(1.19)</f>
        <v>41650</v>
      </c>
    </row>
    <row r="41" spans="1:7" ht="12.75" customHeight="1">
      <c r="A41" s="27"/>
      <c r="B41" s="22" t="s">
        <v>87</v>
      </c>
      <c r="C41" s="23" t="s">
        <v>108</v>
      </c>
      <c r="D41" s="23">
        <v>1</v>
      </c>
      <c r="E41" s="23" t="s">
        <v>86</v>
      </c>
      <c r="F41" s="24">
        <v>15000</v>
      </c>
      <c r="G41" s="60">
        <f>(D41*F41)*(1.19)</f>
        <v>17850</v>
      </c>
    </row>
    <row r="42" spans="1:7" ht="12.75" customHeight="1">
      <c r="A42" s="27"/>
      <c r="B42" s="22" t="s">
        <v>88</v>
      </c>
      <c r="C42" s="23" t="s">
        <v>108</v>
      </c>
      <c r="D42" s="23">
        <v>2</v>
      </c>
      <c r="E42" s="23" t="s">
        <v>82</v>
      </c>
      <c r="F42" s="24">
        <v>50000</v>
      </c>
      <c r="G42" s="60">
        <f t="shared" ref="G42" si="1">(D42*F42)</f>
        <v>100000</v>
      </c>
    </row>
    <row r="43" spans="1:7" ht="12.75" customHeight="1">
      <c r="A43" s="27"/>
      <c r="B43" s="37" t="s">
        <v>26</v>
      </c>
      <c r="C43" s="38"/>
      <c r="D43" s="38"/>
      <c r="E43" s="38"/>
      <c r="F43" s="39"/>
      <c r="G43" s="40">
        <f>SUM(G37:G42)</f>
        <v>308250</v>
      </c>
    </row>
    <row r="44" spans="1:7" ht="12" customHeight="1">
      <c r="A44" s="27"/>
      <c r="B44" s="29"/>
      <c r="C44" s="29"/>
      <c r="D44" s="29"/>
      <c r="E44" s="29"/>
      <c r="F44" s="41"/>
      <c r="G44" s="41"/>
    </row>
    <row r="45" spans="1:7" ht="12" customHeight="1">
      <c r="A45" s="27"/>
      <c r="B45" s="35" t="s">
        <v>27</v>
      </c>
      <c r="C45" s="42"/>
      <c r="D45" s="42"/>
      <c r="E45" s="42"/>
      <c r="F45" s="36"/>
      <c r="G45" s="36"/>
    </row>
    <row r="46" spans="1:7" ht="24" customHeight="1">
      <c r="A46" s="27"/>
      <c r="B46" s="61" t="s">
        <v>28</v>
      </c>
      <c r="C46" s="61" t="s">
        <v>29</v>
      </c>
      <c r="D46" s="61" t="s">
        <v>30</v>
      </c>
      <c r="E46" s="61" t="s">
        <v>18</v>
      </c>
      <c r="F46" s="61" t="s">
        <v>19</v>
      </c>
      <c r="G46" s="61" t="s">
        <v>20</v>
      </c>
    </row>
    <row r="47" spans="1:7" ht="12.75" customHeight="1">
      <c r="A47" s="27"/>
      <c r="B47" s="65" t="s">
        <v>31</v>
      </c>
      <c r="C47" s="66"/>
      <c r="D47" s="66"/>
      <c r="E47" s="66"/>
      <c r="F47" s="66"/>
      <c r="G47" s="66"/>
    </row>
    <row r="48" spans="1:7" ht="12.75" customHeight="1">
      <c r="A48" s="27"/>
      <c r="B48" s="58" t="s">
        <v>100</v>
      </c>
      <c r="C48" s="67" t="s">
        <v>33</v>
      </c>
      <c r="D48" s="68">
        <v>180</v>
      </c>
      <c r="E48" s="68" t="s">
        <v>83</v>
      </c>
      <c r="F48" s="69">
        <v>450</v>
      </c>
      <c r="G48" s="69">
        <f>(D48*F48)*(1.19)</f>
        <v>96390</v>
      </c>
    </row>
    <row r="49" spans="1:7" ht="12.75" customHeight="1">
      <c r="A49" s="27"/>
      <c r="B49" s="70" t="s">
        <v>32</v>
      </c>
      <c r="C49" s="71"/>
      <c r="D49" s="71"/>
      <c r="E49" s="68"/>
      <c r="F49" s="69"/>
      <c r="G49" s="69"/>
    </row>
    <row r="50" spans="1:7" ht="12.75" customHeight="1">
      <c r="A50" s="27"/>
      <c r="B50" s="58" t="s">
        <v>76</v>
      </c>
      <c r="C50" s="67" t="s">
        <v>33</v>
      </c>
      <c r="D50" s="68">
        <v>300</v>
      </c>
      <c r="E50" s="68" t="s">
        <v>101</v>
      </c>
      <c r="F50" s="69">
        <v>500</v>
      </c>
      <c r="G50" s="69">
        <f>(D50*F50)*(1.19)</f>
        <v>178500</v>
      </c>
    </row>
    <row r="51" spans="1:7" ht="12.75" customHeight="1">
      <c r="A51" s="27"/>
      <c r="B51" s="58" t="s">
        <v>102</v>
      </c>
      <c r="C51" s="67" t="s">
        <v>33</v>
      </c>
      <c r="D51" s="68">
        <v>250</v>
      </c>
      <c r="E51" s="68" t="s">
        <v>84</v>
      </c>
      <c r="F51" s="69">
        <v>500</v>
      </c>
      <c r="G51" s="69">
        <f>(D51*F51)*(1.19)</f>
        <v>148750</v>
      </c>
    </row>
    <row r="52" spans="1:7" ht="12.75" customHeight="1">
      <c r="A52" s="27"/>
      <c r="B52" s="70" t="s">
        <v>34</v>
      </c>
      <c r="C52" s="71"/>
      <c r="D52" s="71"/>
      <c r="E52" s="68"/>
      <c r="F52" s="69"/>
      <c r="G52" s="69"/>
    </row>
    <row r="53" spans="1:7" ht="12.75" customHeight="1">
      <c r="A53" s="27"/>
      <c r="B53" s="58" t="s">
        <v>103</v>
      </c>
      <c r="C53" s="67" t="s">
        <v>74</v>
      </c>
      <c r="D53" s="68">
        <v>2</v>
      </c>
      <c r="E53" s="68" t="s">
        <v>86</v>
      </c>
      <c r="F53" s="69">
        <v>7700</v>
      </c>
      <c r="G53" s="69">
        <f>(D53*F53)*(1.19)</f>
        <v>18326</v>
      </c>
    </row>
    <row r="54" spans="1:7" ht="12.75" customHeight="1">
      <c r="A54" s="27"/>
      <c r="B54" s="58" t="s">
        <v>104</v>
      </c>
      <c r="C54" s="67" t="s">
        <v>74</v>
      </c>
      <c r="D54" s="68">
        <v>1</v>
      </c>
      <c r="E54" s="68" t="s">
        <v>75</v>
      </c>
      <c r="F54" s="69">
        <v>7000</v>
      </c>
      <c r="G54" s="69">
        <f>(D54*F54)</f>
        <v>7000</v>
      </c>
    </row>
    <row r="55" spans="1:7" ht="12.75" customHeight="1">
      <c r="A55" s="27"/>
      <c r="B55" s="70" t="s">
        <v>77</v>
      </c>
      <c r="C55" s="71"/>
      <c r="D55" s="71"/>
      <c r="E55" s="71"/>
      <c r="F55" s="69"/>
      <c r="G55" s="69"/>
    </row>
    <row r="56" spans="1:7" ht="12.75" customHeight="1">
      <c r="A56" s="27"/>
      <c r="B56" s="58" t="s">
        <v>105</v>
      </c>
      <c r="C56" s="67" t="s">
        <v>106</v>
      </c>
      <c r="D56" s="68">
        <v>1</v>
      </c>
      <c r="E56" s="68" t="s">
        <v>107</v>
      </c>
      <c r="F56" s="69">
        <v>21000</v>
      </c>
      <c r="G56" s="69">
        <f>(D56*F56)*(1.19)</f>
        <v>24990</v>
      </c>
    </row>
    <row r="57" spans="1:7" ht="13.5" customHeight="1">
      <c r="A57" s="27"/>
      <c r="B57" s="46" t="s">
        <v>35</v>
      </c>
      <c r="C57" s="47"/>
      <c r="D57" s="47"/>
      <c r="E57" s="47"/>
      <c r="F57" s="48"/>
      <c r="G57" s="49">
        <f>SUM(G47:G56)</f>
        <v>473956</v>
      </c>
    </row>
    <row r="58" spans="1:7" ht="12" customHeight="1">
      <c r="A58" s="27"/>
      <c r="B58" s="29"/>
      <c r="C58" s="29"/>
      <c r="D58" s="29"/>
      <c r="E58" s="50"/>
      <c r="F58" s="41"/>
      <c r="G58" s="41"/>
    </row>
    <row r="59" spans="1:7" ht="12" customHeight="1">
      <c r="A59" s="27"/>
      <c r="B59" s="35" t="s">
        <v>36</v>
      </c>
      <c r="C59" s="42"/>
      <c r="D59" s="42"/>
      <c r="E59" s="42"/>
      <c r="F59" s="36"/>
      <c r="G59" s="36"/>
    </row>
    <row r="60" spans="1:7" ht="24" customHeight="1">
      <c r="A60" s="27"/>
      <c r="B60" s="62" t="s">
        <v>37</v>
      </c>
      <c r="C60" s="61" t="s">
        <v>29</v>
      </c>
      <c r="D60" s="61" t="s">
        <v>30</v>
      </c>
      <c r="E60" s="62" t="s">
        <v>18</v>
      </c>
      <c r="F60" s="61" t="s">
        <v>19</v>
      </c>
      <c r="G60" s="62" t="s">
        <v>20</v>
      </c>
    </row>
    <row r="61" spans="1:7" ht="12.75" customHeight="1">
      <c r="A61" s="27"/>
      <c r="B61" s="72"/>
      <c r="C61" s="72"/>
      <c r="D61" s="72"/>
      <c r="E61" s="72"/>
      <c r="F61" s="72"/>
      <c r="G61" s="69"/>
    </row>
    <row r="62" spans="1:7" ht="13.5" customHeight="1">
      <c r="A62" s="27"/>
      <c r="B62" s="46" t="s">
        <v>38</v>
      </c>
      <c r="C62" s="47"/>
      <c r="D62" s="47"/>
      <c r="E62" s="47"/>
      <c r="F62" s="48"/>
      <c r="G62" s="49"/>
    </row>
    <row r="63" spans="1:7" ht="12" customHeight="1">
      <c r="A63" s="27"/>
      <c r="B63" s="29"/>
      <c r="C63" s="29"/>
      <c r="D63" s="29"/>
      <c r="E63" s="29"/>
      <c r="F63" s="41"/>
      <c r="G63" s="41"/>
    </row>
    <row r="64" spans="1:7" ht="12" customHeight="1">
      <c r="A64" s="27"/>
      <c r="B64" s="73" t="s">
        <v>39</v>
      </c>
      <c r="C64" s="74"/>
      <c r="D64" s="74"/>
      <c r="E64" s="74"/>
      <c r="F64" s="74"/>
      <c r="G64" s="75">
        <f>G28+G43+G57+G62</f>
        <v>857206</v>
      </c>
    </row>
    <row r="65" spans="1:7" ht="12" customHeight="1">
      <c r="A65" s="27"/>
      <c r="B65" s="76" t="s">
        <v>40</v>
      </c>
      <c r="C65" s="52"/>
      <c r="D65" s="52"/>
      <c r="E65" s="52"/>
      <c r="F65" s="52"/>
      <c r="G65" s="77">
        <f>G64*0.05</f>
        <v>42860.3</v>
      </c>
    </row>
    <row r="66" spans="1:7" ht="12" customHeight="1">
      <c r="A66" s="27"/>
      <c r="B66" s="78" t="s">
        <v>41</v>
      </c>
      <c r="C66" s="51"/>
      <c r="D66" s="51"/>
      <c r="E66" s="51"/>
      <c r="F66" s="51"/>
      <c r="G66" s="79">
        <f>G65+G64</f>
        <v>900066.3</v>
      </c>
    </row>
    <row r="67" spans="1:7" ht="12" customHeight="1">
      <c r="A67" s="27"/>
      <c r="B67" s="76" t="s">
        <v>42</v>
      </c>
      <c r="C67" s="52"/>
      <c r="D67" s="52"/>
      <c r="E67" s="52"/>
      <c r="F67" s="52"/>
      <c r="G67" s="77">
        <f>G12</f>
        <v>1017500</v>
      </c>
    </row>
    <row r="68" spans="1:7" ht="12" customHeight="1">
      <c r="A68" s="27"/>
      <c r="B68" s="80" t="s">
        <v>43</v>
      </c>
      <c r="C68" s="81"/>
      <c r="D68" s="81"/>
      <c r="E68" s="81"/>
      <c r="F68" s="81"/>
      <c r="G68" s="82">
        <f>G67-G66</f>
        <v>117433.69999999995</v>
      </c>
    </row>
    <row r="69" spans="1:7" ht="12" customHeight="1">
      <c r="A69" s="27"/>
      <c r="B69" s="6" t="s">
        <v>44</v>
      </c>
      <c r="C69" s="7"/>
      <c r="D69" s="7"/>
      <c r="E69" s="7"/>
      <c r="F69" s="7"/>
      <c r="G69" s="3"/>
    </row>
    <row r="70" spans="1:7" ht="12.75" customHeight="1">
      <c r="A70" s="27"/>
      <c r="B70" s="8"/>
      <c r="C70" s="7"/>
      <c r="D70" s="7"/>
      <c r="E70" s="7"/>
      <c r="F70" s="7"/>
      <c r="G70" s="3"/>
    </row>
    <row r="71" spans="1:7" ht="12" customHeight="1">
      <c r="A71" s="27"/>
      <c r="B71" s="53" t="s">
        <v>45</v>
      </c>
      <c r="C71" s="5"/>
      <c r="D71" s="5"/>
      <c r="E71" s="5"/>
      <c r="F71" s="5"/>
      <c r="G71" s="3"/>
    </row>
    <row r="72" spans="1:7" ht="12" customHeight="1">
      <c r="A72" s="27"/>
      <c r="B72" s="83" t="s">
        <v>46</v>
      </c>
      <c r="C72" s="84"/>
      <c r="D72" s="84"/>
      <c r="E72" s="84"/>
      <c r="F72" s="84"/>
      <c r="G72" s="85"/>
    </row>
    <row r="73" spans="1:7" ht="12" customHeight="1">
      <c r="A73" s="27"/>
      <c r="B73" s="86" t="s">
        <v>47</v>
      </c>
      <c r="C73" s="5"/>
      <c r="D73" s="5"/>
      <c r="E73" s="5"/>
      <c r="F73" s="5"/>
      <c r="G73" s="87"/>
    </row>
    <row r="74" spans="1:7" ht="12" customHeight="1">
      <c r="A74" s="27"/>
      <c r="B74" s="86" t="s">
        <v>48</v>
      </c>
      <c r="C74" s="5"/>
      <c r="D74" s="5"/>
      <c r="E74" s="5"/>
      <c r="F74" s="5"/>
      <c r="G74" s="87"/>
    </row>
    <row r="75" spans="1:7" ht="12" customHeight="1">
      <c r="A75" s="27"/>
      <c r="B75" s="86" t="s">
        <v>49</v>
      </c>
      <c r="C75" s="5"/>
      <c r="D75" s="5"/>
      <c r="E75" s="5"/>
      <c r="F75" s="5"/>
      <c r="G75" s="87"/>
    </row>
    <row r="76" spans="1:7" ht="12" customHeight="1">
      <c r="A76" s="27"/>
      <c r="B76" s="86" t="s">
        <v>50</v>
      </c>
      <c r="C76" s="5"/>
      <c r="D76" s="5"/>
      <c r="E76" s="5"/>
      <c r="F76" s="5"/>
      <c r="G76" s="87"/>
    </row>
    <row r="77" spans="1:7" ht="12.75" customHeight="1">
      <c r="A77" s="27"/>
      <c r="B77" s="88" t="s">
        <v>51</v>
      </c>
      <c r="C77" s="89"/>
      <c r="D77" s="89"/>
      <c r="E77" s="89"/>
      <c r="F77" s="89"/>
      <c r="G77" s="90"/>
    </row>
    <row r="78" spans="1:7" ht="12.75" customHeight="1">
      <c r="A78" s="27"/>
      <c r="B78" s="10"/>
      <c r="C78" s="5"/>
      <c r="D78" s="5"/>
      <c r="E78" s="5"/>
      <c r="F78" s="5"/>
      <c r="G78" s="3"/>
    </row>
    <row r="79" spans="1:7" ht="15" customHeight="1">
      <c r="A79" s="27"/>
      <c r="B79" s="104" t="s">
        <v>52</v>
      </c>
      <c r="C79" s="105"/>
      <c r="D79" s="91"/>
      <c r="E79" s="1"/>
      <c r="F79" s="1"/>
      <c r="G79" s="3"/>
    </row>
    <row r="80" spans="1:7" ht="12" customHeight="1">
      <c r="A80" s="27"/>
      <c r="B80" s="92" t="s">
        <v>37</v>
      </c>
      <c r="C80" s="92" t="s">
        <v>53</v>
      </c>
      <c r="D80" s="93" t="s">
        <v>54</v>
      </c>
      <c r="E80" s="1"/>
      <c r="F80" s="1"/>
      <c r="G80" s="3"/>
    </row>
    <row r="81" spans="1:7" ht="12" customHeight="1">
      <c r="A81" s="27"/>
      <c r="B81" s="94" t="s">
        <v>55</v>
      </c>
      <c r="C81" s="95">
        <f>G28</f>
        <v>75000</v>
      </c>
      <c r="D81" s="96">
        <f>(C81/C87)</f>
        <v>8.3327194896642615E-2</v>
      </c>
      <c r="E81" s="1"/>
      <c r="F81" s="1"/>
      <c r="G81" s="3"/>
    </row>
    <row r="82" spans="1:7" ht="12" customHeight="1">
      <c r="A82" s="27"/>
      <c r="B82" s="94" t="s">
        <v>56</v>
      </c>
      <c r="C82" s="97">
        <v>0</v>
      </c>
      <c r="D82" s="96">
        <v>0</v>
      </c>
      <c r="E82" s="1"/>
      <c r="F82" s="1"/>
      <c r="G82" s="3"/>
    </row>
    <row r="83" spans="1:7" ht="12" customHeight="1">
      <c r="A83" s="27"/>
      <c r="B83" s="94" t="s">
        <v>57</v>
      </c>
      <c r="C83" s="95">
        <f>G43</f>
        <v>308250</v>
      </c>
      <c r="D83" s="96">
        <f>(C83/C87)</f>
        <v>0.34247477102520113</v>
      </c>
      <c r="E83" s="1"/>
      <c r="F83" s="1"/>
      <c r="G83" s="3"/>
    </row>
    <row r="84" spans="1:7" ht="12" customHeight="1">
      <c r="A84" s="27"/>
      <c r="B84" s="94" t="s">
        <v>28</v>
      </c>
      <c r="C84" s="95">
        <f>G57</f>
        <v>473956</v>
      </c>
      <c r="D84" s="96">
        <f>(C84/C87)</f>
        <v>0.52657898645910861</v>
      </c>
      <c r="E84" s="1"/>
      <c r="F84" s="1"/>
      <c r="G84" s="3"/>
    </row>
    <row r="85" spans="1:7" ht="12" customHeight="1">
      <c r="A85" s="27"/>
      <c r="B85" s="94" t="s">
        <v>58</v>
      </c>
      <c r="C85" s="98">
        <v>0</v>
      </c>
      <c r="D85" s="96">
        <f>(C85/C87)</f>
        <v>0</v>
      </c>
      <c r="E85" s="2"/>
      <c r="F85" s="2"/>
      <c r="G85" s="3"/>
    </row>
    <row r="86" spans="1:7" ht="12" customHeight="1">
      <c r="A86" s="27"/>
      <c r="B86" s="94" t="s">
        <v>59</v>
      </c>
      <c r="C86" s="98">
        <f>G65</f>
        <v>42860.3</v>
      </c>
      <c r="D86" s="96">
        <f>(C86/C87)</f>
        <v>4.7619047619047616E-2</v>
      </c>
      <c r="E86" s="2"/>
      <c r="F86" s="2"/>
      <c r="G86" s="3"/>
    </row>
    <row r="87" spans="1:7" ht="12.75" customHeight="1">
      <c r="A87" s="27"/>
      <c r="B87" s="92" t="s">
        <v>60</v>
      </c>
      <c r="C87" s="99">
        <f>SUM(C81:C86)</f>
        <v>900066.3</v>
      </c>
      <c r="D87" s="100">
        <f>SUM(D81:D86)</f>
        <v>1</v>
      </c>
      <c r="E87" s="2"/>
      <c r="F87" s="2"/>
      <c r="G87" s="3"/>
    </row>
    <row r="88" spans="1:7" ht="12" customHeight="1">
      <c r="A88" s="27"/>
      <c r="B88" s="8"/>
      <c r="C88" s="7"/>
      <c r="D88" s="7"/>
      <c r="E88" s="7"/>
      <c r="F88" s="7"/>
      <c r="G88" s="3"/>
    </row>
    <row r="89" spans="1:7" ht="12.75" customHeight="1">
      <c r="A89" s="27"/>
      <c r="B89" s="9"/>
      <c r="C89" s="7"/>
      <c r="D89" s="7"/>
      <c r="E89" s="7"/>
      <c r="F89" s="7"/>
      <c r="G89" s="3"/>
    </row>
    <row r="90" spans="1:7" ht="12" customHeight="1">
      <c r="A90" s="27"/>
      <c r="B90" s="101"/>
      <c r="C90" s="102" t="s">
        <v>61</v>
      </c>
      <c r="D90" s="101"/>
      <c r="E90" s="101"/>
      <c r="F90" s="2"/>
      <c r="G90" s="3"/>
    </row>
    <row r="91" spans="1:7" ht="12" customHeight="1">
      <c r="A91" s="27"/>
      <c r="B91" s="92" t="s">
        <v>62</v>
      </c>
      <c r="C91" s="103">
        <v>50</v>
      </c>
      <c r="D91" s="103">
        <v>55</v>
      </c>
      <c r="E91" s="103">
        <v>60</v>
      </c>
      <c r="F91" s="12"/>
      <c r="G91" s="4"/>
    </row>
    <row r="92" spans="1:7" ht="12.75" customHeight="1">
      <c r="A92" s="27"/>
      <c r="B92" s="92" t="s">
        <v>63</v>
      </c>
      <c r="C92" s="99">
        <f>(G66/C91)</f>
        <v>18001.326000000001</v>
      </c>
      <c r="D92" s="99">
        <f>(G66/D91)</f>
        <v>16364.84181818182</v>
      </c>
      <c r="E92" s="99">
        <f>(G66/E91)</f>
        <v>15001.105000000001</v>
      </c>
      <c r="F92" s="12"/>
      <c r="G92" s="4"/>
    </row>
    <row r="93" spans="1:7" ht="15.6" customHeight="1">
      <c r="A93" s="27"/>
      <c r="B93" s="11" t="s">
        <v>64</v>
      </c>
      <c r="C93" s="5"/>
      <c r="D93" s="5"/>
      <c r="E93" s="5"/>
      <c r="F93" s="5"/>
      <c r="G93" s="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9370078740157483" bottom="0.39370078740157483" header="0" footer="0"/>
  <pageSetup paperSize="345" scale="6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Claudio</cp:lastModifiedBy>
  <dcterms:created xsi:type="dcterms:W3CDTF">2020-11-27T12:49:26Z</dcterms:created>
  <dcterms:modified xsi:type="dcterms:W3CDTF">2021-02-24T19:35:23Z</dcterms:modified>
</cp:coreProperties>
</file>