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21" i="1" l="1"/>
  <c r="G22" i="1"/>
  <c r="G27" i="1"/>
  <c r="G31" i="1"/>
  <c r="G32" i="1"/>
  <c r="G33" i="1"/>
  <c r="G34" i="1"/>
  <c r="G35" i="1"/>
  <c r="G36" i="1"/>
  <c r="G41" i="1"/>
  <c r="G43" i="1"/>
  <c r="G44" i="1"/>
  <c r="G46" i="1"/>
  <c r="G48" i="1"/>
  <c r="G52" i="1"/>
  <c r="G53" i="1"/>
  <c r="C76" i="1" s="1"/>
  <c r="C74" i="1"/>
  <c r="C72" i="1"/>
  <c r="G12" i="1"/>
  <c r="G58" i="1" s="1"/>
  <c r="G55" i="1" l="1"/>
  <c r="G56" i="1" s="1"/>
  <c r="C77" i="1" s="1"/>
  <c r="C75" i="1"/>
  <c r="G57" i="1" l="1"/>
  <c r="G59" i="1" s="1"/>
  <c r="C78" i="1"/>
  <c r="D83" i="1" l="1"/>
  <c r="E83" i="1"/>
  <c r="C83" i="1"/>
  <c r="D72" i="1"/>
  <c r="D74" i="1"/>
  <c r="D76" i="1"/>
  <c r="D77" i="1"/>
  <c r="D75" i="1"/>
  <c r="D78" i="1" l="1"/>
</calcChain>
</file>

<file path=xl/sharedStrings.xml><?xml version="1.0" encoding="utf-8"?>
<sst xmlns="http://schemas.openxmlformats.org/spreadsheetml/2006/main" count="132" uniqueCount="96">
  <si>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</si>
  <si>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</si>
  <si>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</si>
  <si>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</si>
  <si>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</si>
  <si>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</si>
  <si>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</si>
  <si>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</si>
  <si>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</si>
  <si>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</si>
  <si>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</si>
  <si>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</si>
  <si>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</si>
  <si>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</si>
  <si>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</si>
  <si>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</si>
  <si>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</si>
  <si>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</si>
  <si>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</si>
  <si>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</si>
  <si>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</si>
  <si>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</si>
  <si>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</si>
  <si>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</si>
  <si>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</si>
  <si>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</si>
  <si>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</si>
  <si>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</si>
  <si>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</si>
  <si>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</si>
  <si>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</si>
  <si>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</si>
  <si>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</si>
  <si>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</si>
  <si>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</si>
  <si>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</si>
  <si>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</si>
  <si>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</si>
  <si>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</si>
  <si>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</si>
  <si>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</si>
  <si>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</si>
  <si>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</si>
  <si>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</si>
  <si>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</si>
  <si>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</si>
  <si>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</si>
  <si>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</si>
  <si>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</si>
  <si>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</si>
  <si>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</si>
  <si>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</si>
  <si>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</si>
  <si>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</si>
  <si>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</si>
  <si>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</si>
  <si>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</si>
  <si>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</si>
  <si>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</si>
  <si>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</si>
  <si>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JM/ha</t>
  </si>
  <si>
    <t>Agosto</t>
  </si>
  <si>
    <t xml:space="preserve">Semilla corriente </t>
  </si>
  <si>
    <t>Trigo</t>
  </si>
  <si>
    <t>Bajo</t>
  </si>
  <si>
    <t>Marchigue</t>
  </si>
  <si>
    <t>Marchigue, La Estrella, Pichilemu</t>
  </si>
  <si>
    <t>Diciembre - Enero</t>
  </si>
  <si>
    <t>Molino Local</t>
  </si>
  <si>
    <t>Fertilización</t>
  </si>
  <si>
    <t xml:space="preserve">Julio-Agosto </t>
  </si>
  <si>
    <t>Arado cincel</t>
  </si>
  <si>
    <t>Rastraje</t>
  </si>
  <si>
    <t>Siembra mecanizada y fertilización base</t>
  </si>
  <si>
    <t>Aplicación herbicida</t>
  </si>
  <si>
    <t>Abril-Mayo</t>
  </si>
  <si>
    <t xml:space="preserve">Diciembre -Enero </t>
  </si>
  <si>
    <t>Topik 240 EC</t>
  </si>
  <si>
    <t>Traslado</t>
  </si>
  <si>
    <t>Dicimbre-Enero</t>
  </si>
  <si>
    <t>1.  Precios de insumos y productos se expresan con IVA.</t>
  </si>
  <si>
    <t>5.  El costo de la maquinaria incluye costo del operador, combustible y  arriendo de la maquinaria propiamente tal</t>
  </si>
  <si>
    <t>6.  El  costo de la mano de obra incluye impuestos e  imposiciones</t>
  </si>
  <si>
    <t>4.  Los insumos aplicados (tipo y dosis)  son sólo referenciales y corresponden a la agencia de área en particular</t>
  </si>
  <si>
    <t>PRECIO ESPERADO ($/Kg)</t>
  </si>
  <si>
    <t>Fosfato diamónico (fert. Base)</t>
  </si>
  <si>
    <t>Urea granulada (macolla)</t>
  </si>
  <si>
    <t>Pantera - Pandora</t>
  </si>
  <si>
    <t>RENDIMIENTO (qqm/Há.)</t>
  </si>
  <si>
    <t>Heladas - Sequía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</si>
  <si>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</si>
  <si>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3.  Precio esperado por ventas corresponde a precio colocado en el molino (San Fernando)</t>
  </si>
  <si>
    <t>Ovassion Extra WP</t>
  </si>
  <si>
    <t>Costo unitario ($/qqm) (*)</t>
  </si>
  <si>
    <t>Rendimiento (qqm/ha)</t>
  </si>
  <si>
    <t>ESCENARIOS COSTO UNITARIO  ($/qqm)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</si>
</sst>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9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15" fillId="0" borderId="3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0" fillId="7" borderId="3" xfId="0" applyFont="1" applyFill="1" applyBorder="1" applyAlignment="1"/>
    <xf numFmtId="3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2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0" fillId="2" borderId="4" xfId="0" applyFont="1" applyFill="1" applyBorder="1" applyAlignment="1"/>
    <xf numFmtId="0" fontId="7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9" fontId="10" fillId="2" borderId="6" xfId="0" applyNumberFormat="1" applyFont="1" applyFill="1" applyBorder="1" applyAlignment="1"/>
    <xf numFmtId="49" fontId="8" fillId="8" borderId="7" xfId="0" applyNumberFormat="1" applyFont="1" applyFill="1" applyBorder="1" applyAlignment="1">
      <alignment vertical="center"/>
    </xf>
    <xf numFmtId="165" fontId="8" fillId="8" borderId="8" xfId="0" applyNumberFormat="1" applyFont="1" applyFill="1" applyBorder="1" applyAlignment="1">
      <alignment vertical="center"/>
    </xf>
    <xf numFmtId="9" fontId="8" fillId="8" borderId="9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/>
    <xf numFmtId="0" fontId="10" fillId="2" borderId="12" xfId="0" applyFont="1" applyFill="1" applyBorder="1" applyAlignment="1"/>
    <xf numFmtId="49" fontId="10" fillId="2" borderId="13" xfId="0" applyNumberFormat="1" applyFont="1" applyFill="1" applyBorder="1" applyAlignment="1">
      <alignment vertical="center"/>
    </xf>
    <xf numFmtId="0" fontId="10" fillId="2" borderId="14" xfId="0" applyFont="1" applyFill="1" applyBorder="1" applyAlignment="1"/>
    <xf numFmtId="49" fontId="10" fillId="2" borderId="15" xfId="0" applyNumberFormat="1" applyFont="1" applyFill="1" applyBorder="1" applyAlignment="1">
      <alignment vertical="center"/>
    </xf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8" fillId="7" borderId="3" xfId="0" applyFont="1" applyFill="1" applyBorder="1" applyAlignment="1">
      <alignment vertical="center"/>
    </xf>
    <xf numFmtId="49" fontId="8" fillId="8" borderId="18" xfId="0" applyNumberFormat="1" applyFont="1" applyFill="1" applyBorder="1" applyAlignment="1">
      <alignment vertical="center"/>
    </xf>
    <xf numFmtId="165" fontId="8" fillId="8" borderId="9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8" fillId="8" borderId="19" xfId="0" applyNumberFormat="1" applyFont="1" applyFill="1" applyBorder="1" applyAlignment="1">
      <alignment vertical="center"/>
    </xf>
    <xf numFmtId="3" fontId="8" fillId="8" borderId="20" xfId="0" applyNumberFormat="1" applyFont="1" applyFill="1" applyBorder="1" applyAlignment="1">
      <alignment vertical="center"/>
    </xf>
    <xf numFmtId="0" fontId="0" fillId="2" borderId="22" xfId="0" applyFont="1" applyFill="1" applyBorder="1" applyAlignment="1"/>
    <xf numFmtId="49" fontId="1" fillId="3" borderId="21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right" vertical="center" wrapText="1"/>
    </xf>
    <xf numFmtId="49" fontId="3" fillId="2" borderId="21" xfId="0" applyNumberFormat="1" applyFont="1" applyFill="1" applyBorder="1" applyAlignment="1">
      <alignment horizontal="right" vertical="center"/>
    </xf>
    <xf numFmtId="14" fontId="3" fillId="2" borderId="21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0" fontId="4" fillId="2" borderId="23" xfId="0" applyFont="1" applyFill="1" applyBorder="1" applyAlignment="1"/>
    <xf numFmtId="3" fontId="3" fillId="2" borderId="21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 vertical="center"/>
    </xf>
    <xf numFmtId="49" fontId="3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wrapText="1"/>
    </xf>
    <xf numFmtId="14" fontId="2" fillId="2" borderId="24" xfId="0" applyNumberFormat="1" applyFont="1" applyFill="1" applyBorder="1" applyAlignment="1"/>
    <xf numFmtId="0" fontId="2" fillId="2" borderId="22" xfId="0" applyFont="1" applyFill="1" applyBorder="1" applyAlignment="1"/>
    <xf numFmtId="0" fontId="2" fillId="2" borderId="24" xfId="0" applyFont="1" applyFill="1" applyBorder="1" applyAlignment="1"/>
    <xf numFmtId="0" fontId="2" fillId="2" borderId="24" xfId="0" applyFont="1" applyFill="1" applyBorder="1" applyAlignment="1">
      <alignment horizontal="justify" wrapText="1"/>
    </xf>
    <xf numFmtId="0" fontId="2" fillId="2" borderId="25" xfId="0" applyFont="1" applyFill="1" applyBorder="1" applyAlignment="1">
      <alignment horizontal="left"/>
    </xf>
    <xf numFmtId="0" fontId="2" fillId="2" borderId="25" xfId="0" applyFont="1" applyFill="1" applyBorder="1" applyAlignment="1"/>
    <xf numFmtId="0" fontId="2" fillId="2" borderId="22" xfId="0" applyFont="1" applyFill="1" applyBorder="1" applyAlignment="1">
      <alignment vertical="center"/>
    </xf>
    <xf numFmtId="3" fontId="2" fillId="2" borderId="25" xfId="0" applyNumberFormat="1" applyFont="1" applyFill="1" applyBorder="1" applyAlignment="1"/>
    <xf numFmtId="49" fontId="1" fillId="3" borderId="21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3" fontId="1" fillId="3" borderId="21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wrapText="1"/>
    </xf>
    <xf numFmtId="3" fontId="3" fillId="2" borderId="21" xfId="0" applyNumberFormat="1" applyFont="1" applyFill="1" applyBorder="1" applyAlignment="1">
      <alignment horizontal="right" wrapText="1"/>
    </xf>
    <xf numFmtId="49" fontId="6" fillId="2" borderId="21" xfId="0" applyNumberFormat="1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/>
    <xf numFmtId="49" fontId="3" fillId="2" borderId="2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/>
    <xf numFmtId="49" fontId="6" fillId="2" borderId="21" xfId="0" applyNumberFormat="1" applyFont="1" applyFill="1" applyBorder="1" applyAlignment="1"/>
    <xf numFmtId="49" fontId="3" fillId="10" borderId="21" xfId="0" applyNumberFormat="1" applyFont="1" applyFill="1" applyBorder="1" applyAlignment="1"/>
    <xf numFmtId="0" fontId="2" fillId="2" borderId="25" xfId="0" applyFont="1" applyFill="1" applyBorder="1" applyAlignment="1">
      <alignment horizontal="center"/>
    </xf>
    <xf numFmtId="3" fontId="2" fillId="2" borderId="24" xfId="0" applyNumberFormat="1" applyFont="1" applyFill="1" applyBorder="1" applyAlignment="1"/>
    <xf numFmtId="49" fontId="3" fillId="2" borderId="21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wrapText="1"/>
    </xf>
    <xf numFmtId="0" fontId="1" fillId="5" borderId="21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16" fillId="0" borderId="21" xfId="0" applyFont="1" applyFill="1" applyBorder="1"/>
    <xf numFmtId="0" fontId="3" fillId="2" borderId="4" xfId="0" applyFont="1" applyFill="1" applyBorder="1" applyAlignment="1"/>
    <xf numFmtId="166" fontId="16" fillId="0" borderId="21" xfId="1" applyFont="1" applyFill="1" applyBorder="1" applyAlignment="1">
      <alignment horizontal="center"/>
    </xf>
    <xf numFmtId="0" fontId="16" fillId="0" borderId="21" xfId="1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wrapText="1"/>
    </xf>
    <xf numFmtId="3" fontId="16" fillId="0" borderId="21" xfId="1" applyNumberFormat="1" applyFont="1" applyFill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Font="1" applyAlignment="1"/>
    <xf numFmtId="49" fontId="8" fillId="8" borderId="27" xfId="0" applyNumberFormat="1" applyFont="1" applyFill="1" applyBorder="1" applyAlignment="1">
      <alignment vertical="center"/>
    </xf>
    <xf numFmtId="49" fontId="8" fillId="8" borderId="28" xfId="0" applyNumberFormat="1" applyFont="1" applyFill="1" applyBorder="1" applyAlignment="1">
      <alignment vertical="center"/>
    </xf>
    <xf numFmtId="49" fontId="10" fillId="8" borderId="29" xfId="0" applyNumberFormat="1" applyFont="1" applyFill="1" applyBorder="1" applyAlignment="1"/>
    <xf numFmtId="49" fontId="13" fillId="9" borderId="30" xfId="0" applyNumberFormat="1" applyFont="1" applyFill="1" applyBorder="1" applyAlignment="1">
      <alignment horizontal="center" vertical="center"/>
    </xf>
    <xf numFmtId="49" fontId="13" fillId="9" borderId="31" xfId="0" applyNumberFormat="1" applyFont="1" applyFill="1" applyBorder="1" applyAlignment="1">
      <alignment horizontal="center" vertical="center"/>
    </xf>
    <xf numFmtId="49" fontId="13" fillId="9" borderId="32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49" fontId="3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9" fontId="5" fillId="3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</cellXfs>
  <cellStyles count="2">
    <cellStyle name="Millares 4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1586</xdr:colOff>
      <xdr:row>0</xdr:row>
      <xdr:rowOff>71438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71438"/>
          <a:ext cx="5729289" cy="129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20" zoomScaleNormal="120" workbookViewId="0">
      <selection activeCell="J8" sqref="J8"/>
    </sheetView>
  </sheetViews>
  <sheetFormatPr baseColWidth="10" defaultColWidth="10.85546875" defaultRowHeight="11.25" customHeight="1" x14ac:dyDescent="0.25"/>
  <cols>
    <col min="1" max="1" width="4.42578125" style="1" customWidth="1"/>
    <col min="2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8"/>
      <c r="C8" s="38"/>
      <c r="D8" s="2"/>
      <c r="E8" s="38"/>
      <c r="F8" s="38"/>
      <c r="G8" s="38"/>
    </row>
    <row r="9" spans="1:7" ht="12" customHeight="1" x14ac:dyDescent="0.25">
      <c r="A9" s="11"/>
      <c r="B9" s="39" t="s">
        <v>0</v>
      </c>
      <c r="C9" s="40" t="s">
        <v>63</v>
      </c>
      <c r="D9" s="45"/>
      <c r="E9" s="116" t="s">
        <v>88</v>
      </c>
      <c r="F9" s="117"/>
      <c r="G9" s="47">
        <v>38</v>
      </c>
    </row>
    <row r="10" spans="1:7" ht="38.25" customHeight="1" x14ac:dyDescent="0.25">
      <c r="A10" s="11"/>
      <c r="B10" s="41" t="s">
        <v>1</v>
      </c>
      <c r="C10" s="42" t="s">
        <v>87</v>
      </c>
      <c r="D10" s="46"/>
      <c r="E10" s="114" t="s">
        <v>2</v>
      </c>
      <c r="F10" s="115"/>
      <c r="G10" s="43" t="s">
        <v>67</v>
      </c>
    </row>
    <row r="11" spans="1:7" ht="18" customHeight="1" x14ac:dyDescent="0.25">
      <c r="A11" s="11"/>
      <c r="B11" s="41" t="s">
        <v>3</v>
      </c>
      <c r="C11" s="43" t="s">
        <v>64</v>
      </c>
      <c r="D11" s="46"/>
      <c r="E11" s="114" t="s">
        <v>84</v>
      </c>
      <c r="F11" s="115"/>
      <c r="G11" s="48">
        <v>22100</v>
      </c>
    </row>
    <row r="12" spans="1:7" ht="11.25" customHeight="1" x14ac:dyDescent="0.25">
      <c r="A12" s="11"/>
      <c r="B12" s="41" t="s">
        <v>4</v>
      </c>
      <c r="C12" s="42" t="s">
        <v>5</v>
      </c>
      <c r="D12" s="46"/>
      <c r="E12" s="49" t="s">
        <v>6</v>
      </c>
      <c r="F12" s="50"/>
      <c r="G12" s="51">
        <f>(G9*G11)</f>
        <v>839800</v>
      </c>
    </row>
    <row r="13" spans="1:7" ht="11.25" customHeight="1" x14ac:dyDescent="0.25">
      <c r="A13" s="11"/>
      <c r="B13" s="41" t="s">
        <v>7</v>
      </c>
      <c r="C13" s="43" t="s">
        <v>65</v>
      </c>
      <c r="D13" s="46"/>
      <c r="E13" s="114" t="s">
        <v>8</v>
      </c>
      <c r="F13" s="115"/>
      <c r="G13" s="43" t="s">
        <v>68</v>
      </c>
    </row>
    <row r="14" spans="1:7" ht="23.25" customHeight="1" x14ac:dyDescent="0.25">
      <c r="A14" s="11"/>
      <c r="B14" s="41" t="s">
        <v>9</v>
      </c>
      <c r="C14" s="42" t="s">
        <v>66</v>
      </c>
      <c r="D14" s="46"/>
      <c r="E14" s="114" t="s">
        <v>10</v>
      </c>
      <c r="F14" s="115"/>
      <c r="G14" s="43" t="s">
        <v>67</v>
      </c>
    </row>
    <row r="15" spans="1:7" ht="25.5" customHeight="1" x14ac:dyDescent="0.25">
      <c r="A15" s="11"/>
      <c r="B15" s="41" t="s">
        <v>11</v>
      </c>
      <c r="C15" s="44">
        <v>44228</v>
      </c>
      <c r="D15" s="46"/>
      <c r="E15" s="118" t="s">
        <v>12</v>
      </c>
      <c r="F15" s="119"/>
      <c r="G15" s="42" t="s">
        <v>89</v>
      </c>
    </row>
    <row r="16" spans="1:7" ht="12" customHeight="1" x14ac:dyDescent="0.25">
      <c r="A16" s="2"/>
      <c r="B16" s="52"/>
      <c r="C16" s="53"/>
      <c r="D16" s="54"/>
      <c r="E16" s="55"/>
      <c r="F16" s="55"/>
      <c r="G16" s="56"/>
    </row>
    <row r="17" spans="1:7" ht="12" customHeight="1" x14ac:dyDescent="0.25">
      <c r="A17" s="11"/>
      <c r="B17" s="120" t="s">
        <v>13</v>
      </c>
      <c r="C17" s="121"/>
      <c r="D17" s="121"/>
      <c r="E17" s="121"/>
      <c r="F17" s="121"/>
      <c r="G17" s="121"/>
    </row>
    <row r="18" spans="1:7" ht="12" customHeight="1" x14ac:dyDescent="0.25">
      <c r="A18" s="2"/>
      <c r="B18" s="55"/>
      <c r="C18" s="57"/>
      <c r="D18" s="57"/>
      <c r="E18" s="57"/>
      <c r="F18" s="58"/>
      <c r="G18" s="58"/>
    </row>
    <row r="19" spans="1:7" ht="12" customHeight="1" x14ac:dyDescent="0.25">
      <c r="A19" s="11"/>
      <c r="B19" s="70" t="s">
        <v>14</v>
      </c>
      <c r="C19" s="69"/>
      <c r="D19" s="59"/>
      <c r="E19" s="59"/>
      <c r="F19" s="59"/>
      <c r="G19" s="59"/>
    </row>
    <row r="20" spans="1:7" ht="24" customHeight="1" x14ac:dyDescent="0.25">
      <c r="A20" s="11"/>
      <c r="B20" s="61" t="s">
        <v>15</v>
      </c>
      <c r="C20" s="61" t="s">
        <v>16</v>
      </c>
      <c r="D20" s="61" t="s">
        <v>17</v>
      </c>
      <c r="E20" s="61" t="s">
        <v>18</v>
      </c>
      <c r="F20" s="61" t="s">
        <v>19</v>
      </c>
      <c r="G20" s="61" t="s">
        <v>20</v>
      </c>
    </row>
    <row r="21" spans="1:7" ht="12.75" customHeight="1" x14ac:dyDescent="0.25">
      <c r="A21" s="11"/>
      <c r="B21" s="41" t="s">
        <v>69</v>
      </c>
      <c r="C21" s="62" t="s">
        <v>21</v>
      </c>
      <c r="D21" s="63">
        <v>2</v>
      </c>
      <c r="E21" s="62" t="s">
        <v>70</v>
      </c>
      <c r="F21" s="64">
        <v>20000</v>
      </c>
      <c r="G21" s="51">
        <f>(D21*F21)</f>
        <v>40000</v>
      </c>
    </row>
    <row r="22" spans="1:7" ht="12.75" customHeight="1" x14ac:dyDescent="0.25">
      <c r="A22" s="11"/>
      <c r="B22" s="65" t="s">
        <v>22</v>
      </c>
      <c r="C22" s="66"/>
      <c r="D22" s="66"/>
      <c r="E22" s="66"/>
      <c r="F22" s="67"/>
      <c r="G22" s="68">
        <f>SUM(G21:G21)</f>
        <v>40000</v>
      </c>
    </row>
    <row r="23" spans="1:7" ht="12" customHeight="1" x14ac:dyDescent="0.25">
      <c r="A23" s="2"/>
      <c r="B23" s="55"/>
      <c r="C23" s="58"/>
      <c r="D23" s="58"/>
      <c r="E23" s="58"/>
      <c r="F23" s="60"/>
      <c r="G23" s="60"/>
    </row>
    <row r="24" spans="1:7" ht="12" customHeight="1" x14ac:dyDescent="0.25">
      <c r="A24" s="11"/>
      <c r="B24" s="70" t="s">
        <v>23</v>
      </c>
      <c r="C24" s="75"/>
      <c r="D24" s="71"/>
      <c r="E24" s="71"/>
      <c r="F24" s="59"/>
      <c r="G24" s="59"/>
    </row>
    <row r="25" spans="1:7" ht="24" customHeight="1" x14ac:dyDescent="0.25">
      <c r="A25" s="11"/>
      <c r="B25" s="72" t="s">
        <v>15</v>
      </c>
      <c r="C25" s="61" t="s">
        <v>16</v>
      </c>
      <c r="D25" s="61" t="s">
        <v>17</v>
      </c>
      <c r="E25" s="72" t="s">
        <v>18</v>
      </c>
      <c r="F25" s="61" t="s">
        <v>19</v>
      </c>
      <c r="G25" s="72" t="s">
        <v>20</v>
      </c>
    </row>
    <row r="26" spans="1:7" ht="12" customHeight="1" x14ac:dyDescent="0.25">
      <c r="A26" s="11"/>
      <c r="B26" s="50"/>
      <c r="C26" s="73"/>
      <c r="D26" s="73"/>
      <c r="E26" s="73"/>
      <c r="F26" s="74"/>
      <c r="G26" s="74"/>
    </row>
    <row r="27" spans="1:7" ht="12" customHeight="1" x14ac:dyDescent="0.25">
      <c r="A27" s="11"/>
      <c r="B27" s="65" t="s">
        <v>24</v>
      </c>
      <c r="C27" s="66"/>
      <c r="D27" s="66"/>
      <c r="E27" s="66"/>
      <c r="F27" s="67"/>
      <c r="G27" s="68">
        <f>SUM(G26)</f>
        <v>0</v>
      </c>
    </row>
    <row r="28" spans="1:7" ht="12" customHeight="1" x14ac:dyDescent="0.25">
      <c r="A28" s="2"/>
      <c r="B28" s="55"/>
      <c r="C28" s="58"/>
      <c r="D28" s="58"/>
      <c r="E28" s="58"/>
      <c r="F28" s="60"/>
      <c r="G28" s="60"/>
    </row>
    <row r="29" spans="1:7" ht="12" customHeight="1" x14ac:dyDescent="0.25">
      <c r="A29" s="11"/>
      <c r="B29" s="70" t="s">
        <v>25</v>
      </c>
      <c r="C29" s="75"/>
      <c r="D29" s="71"/>
      <c r="E29" s="71"/>
      <c r="F29" s="59"/>
      <c r="G29" s="59"/>
    </row>
    <row r="30" spans="1:7" ht="24" customHeight="1" x14ac:dyDescent="0.25">
      <c r="A30" s="11"/>
      <c r="B30" s="72" t="s">
        <v>15</v>
      </c>
      <c r="C30" s="72" t="s">
        <v>16</v>
      </c>
      <c r="D30" s="72" t="s">
        <v>17</v>
      </c>
      <c r="E30" s="72" t="s">
        <v>18</v>
      </c>
      <c r="F30" s="61" t="s">
        <v>19</v>
      </c>
      <c r="G30" s="72" t="s">
        <v>20</v>
      </c>
    </row>
    <row r="31" spans="1:7" ht="12.75" customHeight="1" x14ac:dyDescent="0.25">
      <c r="A31" s="11"/>
      <c r="B31" s="77" t="s">
        <v>71</v>
      </c>
      <c r="C31" s="62" t="s">
        <v>60</v>
      </c>
      <c r="D31" s="63">
        <v>2</v>
      </c>
      <c r="E31" s="62" t="s">
        <v>75</v>
      </c>
      <c r="F31" s="64">
        <v>41650</v>
      </c>
      <c r="G31" s="78">
        <f t="shared" ref="G31:G35" si="0">(D31*F31)</f>
        <v>83300</v>
      </c>
    </row>
    <row r="32" spans="1:7" ht="12.75" customHeight="1" x14ac:dyDescent="0.25">
      <c r="A32" s="11"/>
      <c r="B32" s="77" t="s">
        <v>72</v>
      </c>
      <c r="C32" s="62" t="s">
        <v>60</v>
      </c>
      <c r="D32" s="63">
        <v>1</v>
      </c>
      <c r="E32" s="62" t="s">
        <v>75</v>
      </c>
      <c r="F32" s="64">
        <v>47600</v>
      </c>
      <c r="G32" s="78">
        <f t="shared" si="0"/>
        <v>47600</v>
      </c>
    </row>
    <row r="33" spans="1:255" s="35" customFormat="1" ht="25.5" customHeight="1" x14ac:dyDescent="0.25">
      <c r="A33" s="76"/>
      <c r="B33" s="41" t="s">
        <v>73</v>
      </c>
      <c r="C33" s="62" t="s">
        <v>60</v>
      </c>
      <c r="D33" s="63">
        <v>2</v>
      </c>
      <c r="E33" s="62" t="s">
        <v>26</v>
      </c>
      <c r="F33" s="64">
        <v>11900</v>
      </c>
      <c r="G33" s="51">
        <f t="shared" si="0"/>
        <v>23800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12.75" customHeight="1" x14ac:dyDescent="0.25">
      <c r="A34" s="11"/>
      <c r="B34" s="77" t="s">
        <v>74</v>
      </c>
      <c r="C34" s="62" t="s">
        <v>60</v>
      </c>
      <c r="D34" s="63">
        <v>1</v>
      </c>
      <c r="E34" s="62" t="s">
        <v>61</v>
      </c>
      <c r="F34" s="64">
        <v>11900</v>
      </c>
      <c r="G34" s="78">
        <f t="shared" si="0"/>
        <v>11900</v>
      </c>
    </row>
    <row r="35" spans="1:255" ht="12.75" customHeight="1" x14ac:dyDescent="0.25">
      <c r="A35" s="11"/>
      <c r="B35" s="77" t="s">
        <v>27</v>
      </c>
      <c r="C35" s="62" t="s">
        <v>60</v>
      </c>
      <c r="D35" s="63">
        <v>1</v>
      </c>
      <c r="E35" s="62" t="s">
        <v>76</v>
      </c>
      <c r="F35" s="64">
        <v>45000</v>
      </c>
      <c r="G35" s="78">
        <f t="shared" si="0"/>
        <v>45000</v>
      </c>
    </row>
    <row r="36" spans="1:255" ht="12.75" customHeight="1" x14ac:dyDescent="0.25">
      <c r="A36" s="11"/>
      <c r="B36" s="65" t="s">
        <v>28</v>
      </c>
      <c r="C36" s="66"/>
      <c r="D36" s="66"/>
      <c r="E36" s="66"/>
      <c r="F36" s="67"/>
      <c r="G36" s="68">
        <f>SUM(G31:G35)</f>
        <v>211600</v>
      </c>
    </row>
    <row r="37" spans="1:255" ht="12" customHeight="1" x14ac:dyDescent="0.25">
      <c r="A37" s="2"/>
      <c r="B37" s="55"/>
      <c r="C37" s="58"/>
      <c r="D37" s="58"/>
      <c r="E37" s="58"/>
      <c r="F37" s="60"/>
      <c r="G37" s="60"/>
    </row>
    <row r="38" spans="1:255" ht="12" customHeight="1" x14ac:dyDescent="0.25">
      <c r="A38" s="11"/>
      <c r="B38" s="70" t="s">
        <v>29</v>
      </c>
      <c r="C38" s="75"/>
      <c r="D38" s="71"/>
      <c r="E38" s="71"/>
      <c r="F38" s="59"/>
      <c r="G38" s="59"/>
    </row>
    <row r="39" spans="1:255" ht="24" customHeight="1" x14ac:dyDescent="0.25">
      <c r="A39" s="11"/>
      <c r="B39" s="61" t="s">
        <v>30</v>
      </c>
      <c r="C39" s="61" t="s">
        <v>31</v>
      </c>
      <c r="D39" s="61" t="s">
        <v>32</v>
      </c>
      <c r="E39" s="61" t="s">
        <v>18</v>
      </c>
      <c r="F39" s="61" t="s">
        <v>19</v>
      </c>
      <c r="G39" s="61" t="s">
        <v>20</v>
      </c>
      <c r="K39" s="33"/>
    </row>
    <row r="40" spans="1:255" ht="12.75" customHeight="1" x14ac:dyDescent="0.25">
      <c r="A40" s="11"/>
      <c r="B40" s="79" t="s">
        <v>33</v>
      </c>
      <c r="C40" s="80"/>
      <c r="D40" s="80"/>
      <c r="E40" s="80"/>
      <c r="F40" s="81"/>
      <c r="G40" s="82"/>
      <c r="K40" s="33"/>
    </row>
    <row r="41" spans="1:255" ht="12.75" customHeight="1" x14ac:dyDescent="0.25">
      <c r="A41" s="11"/>
      <c r="B41" s="83" t="s">
        <v>62</v>
      </c>
      <c r="C41" s="84" t="s">
        <v>36</v>
      </c>
      <c r="D41" s="85">
        <v>200</v>
      </c>
      <c r="E41" s="84" t="s">
        <v>26</v>
      </c>
      <c r="F41" s="86">
        <v>250</v>
      </c>
      <c r="G41" s="87">
        <f>(D41*F41)</f>
        <v>50000</v>
      </c>
    </row>
    <row r="42" spans="1:255" ht="12.75" customHeight="1" x14ac:dyDescent="0.25">
      <c r="A42" s="11"/>
      <c r="B42" s="88" t="s">
        <v>34</v>
      </c>
      <c r="C42" s="73"/>
      <c r="D42" s="73"/>
      <c r="E42" s="73"/>
      <c r="F42" s="86"/>
      <c r="G42" s="87"/>
    </row>
    <row r="43" spans="1:255" ht="12.75" customHeight="1" x14ac:dyDescent="0.25">
      <c r="A43" s="11"/>
      <c r="B43" s="89" t="s">
        <v>85</v>
      </c>
      <c r="C43" s="84" t="s">
        <v>35</v>
      </c>
      <c r="D43" s="85">
        <v>300</v>
      </c>
      <c r="E43" s="84" t="s">
        <v>26</v>
      </c>
      <c r="F43" s="86">
        <v>400</v>
      </c>
      <c r="G43" s="87">
        <f>(D43*F43)</f>
        <v>120000</v>
      </c>
    </row>
    <row r="44" spans="1:255" ht="12.75" customHeight="1" x14ac:dyDescent="0.25">
      <c r="A44" s="11"/>
      <c r="B44" s="83" t="s">
        <v>86</v>
      </c>
      <c r="C44" s="84" t="s">
        <v>36</v>
      </c>
      <c r="D44" s="85">
        <v>200</v>
      </c>
      <c r="E44" s="84" t="s">
        <v>61</v>
      </c>
      <c r="F44" s="86">
        <v>479</v>
      </c>
      <c r="G44" s="87">
        <f>(D44*F44)</f>
        <v>95800</v>
      </c>
    </row>
    <row r="45" spans="1:255" ht="12.75" customHeight="1" x14ac:dyDescent="0.25">
      <c r="A45" s="11"/>
      <c r="B45" s="88" t="s">
        <v>37</v>
      </c>
      <c r="C45" s="73"/>
      <c r="D45" s="73"/>
      <c r="E45" s="73"/>
      <c r="F45" s="86"/>
      <c r="G45" s="87"/>
    </row>
    <row r="46" spans="1:255" ht="12.75" customHeight="1" x14ac:dyDescent="0.25">
      <c r="A46" s="11"/>
      <c r="B46" s="83" t="s">
        <v>77</v>
      </c>
      <c r="C46" s="84" t="s">
        <v>38</v>
      </c>
      <c r="D46" s="85">
        <v>0.3</v>
      </c>
      <c r="E46" s="84" t="s">
        <v>61</v>
      </c>
      <c r="F46" s="86">
        <v>107870</v>
      </c>
      <c r="G46" s="87">
        <f>(D46*F46)</f>
        <v>32361</v>
      </c>
    </row>
    <row r="47" spans="1:255" s="107" customFormat="1" ht="12.75" customHeight="1" x14ac:dyDescent="0.25">
      <c r="A47" s="101"/>
      <c r="B47" s="100" t="s">
        <v>92</v>
      </c>
      <c r="C47" s="102" t="s">
        <v>36</v>
      </c>
      <c r="D47" s="103">
        <v>0.5</v>
      </c>
      <c r="E47" s="104" t="s">
        <v>26</v>
      </c>
      <c r="F47" s="105">
        <v>68793.899999999994</v>
      </c>
      <c r="G47" s="87">
        <f>(D47*F47)</f>
        <v>34396.949999999997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</row>
    <row r="48" spans="1:255" ht="13.5" customHeight="1" x14ac:dyDescent="0.25">
      <c r="A48" s="11"/>
      <c r="B48" s="65" t="s">
        <v>39</v>
      </c>
      <c r="C48" s="66"/>
      <c r="D48" s="66"/>
      <c r="E48" s="66"/>
      <c r="F48" s="67"/>
      <c r="G48" s="68">
        <f>SUM(G40:G47)</f>
        <v>332557.95</v>
      </c>
    </row>
    <row r="49" spans="1:7" ht="12" customHeight="1" x14ac:dyDescent="0.25">
      <c r="A49" s="2"/>
      <c r="B49" s="55"/>
      <c r="C49" s="58"/>
      <c r="D49" s="58"/>
      <c r="E49" s="90"/>
      <c r="F49" s="60"/>
      <c r="G49" s="60"/>
    </row>
    <row r="50" spans="1:7" ht="12" customHeight="1" x14ac:dyDescent="0.25">
      <c r="A50" s="11"/>
      <c r="B50" s="70" t="s">
        <v>40</v>
      </c>
      <c r="C50" s="75"/>
      <c r="D50" s="71"/>
      <c r="E50" s="71"/>
      <c r="F50" s="59"/>
      <c r="G50" s="59"/>
    </row>
    <row r="51" spans="1:7" ht="24" customHeight="1" x14ac:dyDescent="0.25">
      <c r="A51" s="11"/>
      <c r="B51" s="72" t="s">
        <v>41</v>
      </c>
      <c r="C51" s="61" t="s">
        <v>31</v>
      </c>
      <c r="D51" s="61" t="s">
        <v>32</v>
      </c>
      <c r="E51" s="72" t="s">
        <v>18</v>
      </c>
      <c r="F51" s="61" t="s">
        <v>19</v>
      </c>
      <c r="G51" s="72" t="s">
        <v>20</v>
      </c>
    </row>
    <row r="52" spans="1:7" ht="12.75" customHeight="1" x14ac:dyDescent="0.25">
      <c r="A52" s="11"/>
      <c r="B52" s="77" t="s">
        <v>78</v>
      </c>
      <c r="C52" s="92" t="s">
        <v>36</v>
      </c>
      <c r="D52" s="87">
        <v>3800</v>
      </c>
      <c r="E52" s="93" t="s">
        <v>79</v>
      </c>
      <c r="F52" s="87">
        <v>10</v>
      </c>
      <c r="G52" s="87">
        <f>(D52*F52)</f>
        <v>38000</v>
      </c>
    </row>
    <row r="53" spans="1:7" ht="13.5" customHeight="1" x14ac:dyDescent="0.25">
      <c r="A53" s="11"/>
      <c r="B53" s="65" t="s">
        <v>42</v>
      </c>
      <c r="C53" s="66"/>
      <c r="D53" s="66"/>
      <c r="E53" s="66"/>
      <c r="F53" s="67"/>
      <c r="G53" s="68">
        <f>SUM(G52)</f>
        <v>38000</v>
      </c>
    </row>
    <row r="54" spans="1:7" ht="12" customHeight="1" x14ac:dyDescent="0.25">
      <c r="A54" s="2"/>
      <c r="B54" s="55"/>
      <c r="C54" s="55"/>
      <c r="D54" s="55"/>
      <c r="E54" s="55"/>
      <c r="F54" s="91"/>
      <c r="G54" s="91"/>
    </row>
    <row r="55" spans="1:7" ht="12" customHeight="1" x14ac:dyDescent="0.25">
      <c r="A55" s="11"/>
      <c r="B55" s="70" t="s">
        <v>43</v>
      </c>
      <c r="C55" s="94"/>
      <c r="D55" s="94"/>
      <c r="E55" s="94"/>
      <c r="F55" s="94"/>
      <c r="G55" s="95">
        <f>G22+G27+G36+G48+G53</f>
        <v>622157.94999999995</v>
      </c>
    </row>
    <row r="56" spans="1:7" ht="12" customHeight="1" x14ac:dyDescent="0.25">
      <c r="A56" s="11"/>
      <c r="B56" s="65" t="s">
        <v>44</v>
      </c>
      <c r="C56" s="67"/>
      <c r="D56" s="67"/>
      <c r="E56" s="67"/>
      <c r="F56" s="67"/>
      <c r="G56" s="96">
        <f>G55*0.05</f>
        <v>31107.897499999999</v>
      </c>
    </row>
    <row r="57" spans="1:7" ht="12" customHeight="1" x14ac:dyDescent="0.25">
      <c r="A57" s="11"/>
      <c r="B57" s="70" t="s">
        <v>45</v>
      </c>
      <c r="C57" s="94"/>
      <c r="D57" s="94"/>
      <c r="E57" s="94"/>
      <c r="F57" s="94"/>
      <c r="G57" s="95">
        <f>G56+G55</f>
        <v>653265.84749999992</v>
      </c>
    </row>
    <row r="58" spans="1:7" ht="12" customHeight="1" x14ac:dyDescent="0.25">
      <c r="A58" s="11"/>
      <c r="B58" s="65" t="s">
        <v>46</v>
      </c>
      <c r="C58" s="67"/>
      <c r="D58" s="67"/>
      <c r="E58" s="67"/>
      <c r="F58" s="67"/>
      <c r="G58" s="96">
        <f>G12</f>
        <v>839800</v>
      </c>
    </row>
    <row r="59" spans="1:7" ht="12" customHeight="1" x14ac:dyDescent="0.25">
      <c r="A59" s="11"/>
      <c r="B59" s="70" t="s">
        <v>47</v>
      </c>
      <c r="C59" s="97"/>
      <c r="D59" s="97"/>
      <c r="E59" s="97"/>
      <c r="F59" s="97"/>
      <c r="G59" s="98">
        <f>G58-G57</f>
        <v>186534.15250000008</v>
      </c>
    </row>
    <row r="60" spans="1:7" ht="12" customHeight="1" x14ac:dyDescent="0.25">
      <c r="A60" s="11"/>
      <c r="B60" s="99" t="s">
        <v>90</v>
      </c>
      <c r="C60" s="12"/>
      <c r="D60" s="12"/>
      <c r="E60" s="12"/>
      <c r="F60" s="12"/>
      <c r="G60" s="8"/>
    </row>
    <row r="61" spans="1:7" ht="12.75" customHeight="1" thickBot="1" x14ac:dyDescent="0.3">
      <c r="A61" s="11"/>
      <c r="B61" s="13"/>
      <c r="C61" s="12"/>
      <c r="D61" s="12"/>
      <c r="E61" s="12"/>
      <c r="F61" s="12"/>
      <c r="G61" s="8"/>
    </row>
    <row r="62" spans="1:7" ht="12" customHeight="1" x14ac:dyDescent="0.25">
      <c r="A62" s="11"/>
      <c r="B62" s="22" t="s">
        <v>48</v>
      </c>
      <c r="C62" s="23"/>
      <c r="D62" s="23"/>
      <c r="E62" s="23"/>
      <c r="F62" s="24"/>
      <c r="G62" s="8"/>
    </row>
    <row r="63" spans="1:7" ht="12" customHeight="1" x14ac:dyDescent="0.25">
      <c r="A63" s="11"/>
      <c r="B63" s="25" t="s">
        <v>80</v>
      </c>
      <c r="C63" s="10"/>
      <c r="D63" s="10"/>
      <c r="E63" s="10"/>
      <c r="F63" s="26"/>
      <c r="G63" s="8"/>
    </row>
    <row r="64" spans="1:7" ht="12" customHeight="1" x14ac:dyDescent="0.25">
      <c r="A64" s="11"/>
      <c r="B64" s="25" t="s">
        <v>49</v>
      </c>
      <c r="C64" s="10"/>
      <c r="D64" s="10"/>
      <c r="E64" s="10"/>
      <c r="F64" s="26"/>
      <c r="G64" s="8"/>
    </row>
    <row r="65" spans="1:7" ht="12" customHeight="1" x14ac:dyDescent="0.25">
      <c r="A65" s="11"/>
      <c r="B65" s="25" t="s">
        <v>91</v>
      </c>
      <c r="C65" s="10"/>
      <c r="D65" s="10"/>
      <c r="E65" s="10"/>
      <c r="F65" s="26"/>
      <c r="G65" s="8"/>
    </row>
    <row r="66" spans="1:7" ht="12" customHeight="1" x14ac:dyDescent="0.25">
      <c r="A66" s="11"/>
      <c r="B66" s="25" t="s">
        <v>83</v>
      </c>
      <c r="C66" s="10"/>
      <c r="D66" s="10"/>
      <c r="E66" s="10"/>
      <c r="F66" s="26"/>
      <c r="G66" s="8"/>
    </row>
    <row r="67" spans="1:7" ht="12" customHeight="1" x14ac:dyDescent="0.25">
      <c r="A67" s="11"/>
      <c r="B67" s="25" t="s">
        <v>81</v>
      </c>
      <c r="C67" s="10"/>
      <c r="D67" s="10"/>
      <c r="E67" s="10"/>
      <c r="F67" s="26"/>
      <c r="G67" s="8"/>
    </row>
    <row r="68" spans="1:7" ht="12.75" customHeight="1" thickBot="1" x14ac:dyDescent="0.3">
      <c r="A68" s="11"/>
      <c r="B68" s="27" t="s">
        <v>82</v>
      </c>
      <c r="C68" s="28"/>
      <c r="D68" s="28"/>
      <c r="E68" s="28"/>
      <c r="F68" s="29"/>
      <c r="G68" s="8"/>
    </row>
    <row r="69" spans="1:7" ht="12.75" customHeight="1" thickBot="1" x14ac:dyDescent="0.3">
      <c r="A69" s="11"/>
      <c r="B69" s="20"/>
      <c r="C69" s="10"/>
      <c r="D69" s="10"/>
      <c r="E69" s="10"/>
      <c r="F69" s="10"/>
      <c r="G69" s="8"/>
    </row>
    <row r="70" spans="1:7" ht="15" customHeight="1" thickBot="1" x14ac:dyDescent="0.3">
      <c r="A70" s="11"/>
      <c r="B70" s="111" t="s">
        <v>50</v>
      </c>
      <c r="C70" s="112"/>
      <c r="D70" s="113"/>
      <c r="E70" s="3"/>
      <c r="F70" s="3"/>
      <c r="G70" s="8"/>
    </row>
    <row r="71" spans="1:7" ht="12" customHeight="1" x14ac:dyDescent="0.25">
      <c r="A71" s="11"/>
      <c r="B71" s="108" t="s">
        <v>41</v>
      </c>
      <c r="C71" s="109" t="s">
        <v>51</v>
      </c>
      <c r="D71" s="110" t="s">
        <v>52</v>
      </c>
      <c r="E71" s="3"/>
      <c r="F71" s="3"/>
      <c r="G71" s="8"/>
    </row>
    <row r="72" spans="1:7" ht="12" customHeight="1" x14ac:dyDescent="0.25">
      <c r="A72" s="11"/>
      <c r="B72" s="15" t="s">
        <v>53</v>
      </c>
      <c r="C72" s="4">
        <f>G22</f>
        <v>40000</v>
      </c>
      <c r="D72" s="16">
        <f>(C72/C78)</f>
        <v>6.1230814611045473E-2</v>
      </c>
      <c r="E72" s="3"/>
      <c r="F72" s="3"/>
      <c r="G72" s="8"/>
    </row>
    <row r="73" spans="1:7" ht="12" customHeight="1" x14ac:dyDescent="0.25">
      <c r="A73" s="11"/>
      <c r="B73" s="15" t="s">
        <v>54</v>
      </c>
      <c r="C73" s="5">
        <v>0</v>
      </c>
      <c r="D73" s="16">
        <v>0</v>
      </c>
      <c r="E73" s="3"/>
      <c r="F73" s="3"/>
      <c r="G73" s="8"/>
    </row>
    <row r="74" spans="1:7" ht="12" customHeight="1" x14ac:dyDescent="0.25">
      <c r="A74" s="11"/>
      <c r="B74" s="15" t="s">
        <v>55</v>
      </c>
      <c r="C74" s="4">
        <f>G36</f>
        <v>211600</v>
      </c>
      <c r="D74" s="16">
        <f>(C74/C78)</f>
        <v>0.32391100929243055</v>
      </c>
      <c r="E74" s="3"/>
      <c r="F74" s="3"/>
      <c r="G74" s="8"/>
    </row>
    <row r="75" spans="1:7" ht="12" customHeight="1" x14ac:dyDescent="0.25">
      <c r="A75" s="11"/>
      <c r="B75" s="15" t="s">
        <v>30</v>
      </c>
      <c r="C75" s="4">
        <f>G48</f>
        <v>332557.95</v>
      </c>
      <c r="D75" s="16">
        <f>(C75/C78)</f>
        <v>0.50906985459698328</v>
      </c>
      <c r="E75" s="3"/>
      <c r="F75" s="3"/>
      <c r="G75" s="8"/>
    </row>
    <row r="76" spans="1:7" ht="12" customHeight="1" x14ac:dyDescent="0.25">
      <c r="A76" s="11"/>
      <c r="B76" s="15" t="s">
        <v>56</v>
      </c>
      <c r="C76" s="6">
        <f>G53</f>
        <v>38000</v>
      </c>
      <c r="D76" s="16">
        <f>(C76/C78)</f>
        <v>5.81692738804932E-2</v>
      </c>
      <c r="E76" s="7"/>
      <c r="F76" s="7"/>
      <c r="G76" s="8"/>
    </row>
    <row r="77" spans="1:7" ht="12" customHeight="1" x14ac:dyDescent="0.25">
      <c r="A77" s="11"/>
      <c r="B77" s="15" t="s">
        <v>57</v>
      </c>
      <c r="C77" s="6">
        <f>G56</f>
        <v>31107.897499999999</v>
      </c>
      <c r="D77" s="16">
        <f>(C77/C78)</f>
        <v>4.7619047619047623E-2</v>
      </c>
      <c r="E77" s="7"/>
      <c r="F77" s="7"/>
      <c r="G77" s="8"/>
    </row>
    <row r="78" spans="1:7" ht="12.75" customHeight="1" thickBot="1" x14ac:dyDescent="0.3">
      <c r="A78" s="11"/>
      <c r="B78" s="17" t="s">
        <v>58</v>
      </c>
      <c r="C78" s="18">
        <f>SUM(C72:C77)</f>
        <v>653265.84749999992</v>
      </c>
      <c r="D78" s="19">
        <f>SUM(D72:D77)</f>
        <v>1</v>
      </c>
      <c r="E78" s="7"/>
      <c r="F78" s="7"/>
      <c r="G78" s="8"/>
    </row>
    <row r="79" spans="1:7" ht="12" customHeight="1" x14ac:dyDescent="0.25">
      <c r="A79" s="11"/>
      <c r="B79" s="13"/>
      <c r="C79" s="12"/>
      <c r="D79" s="12"/>
      <c r="E79" s="12"/>
      <c r="F79" s="12"/>
      <c r="G79" s="8"/>
    </row>
    <row r="80" spans="1:7" ht="12.75" customHeight="1" thickBot="1" x14ac:dyDescent="0.3">
      <c r="A80" s="11"/>
      <c r="B80" s="14"/>
      <c r="C80" s="12"/>
      <c r="D80" s="12"/>
      <c r="E80" s="12"/>
      <c r="F80" s="12"/>
      <c r="G80" s="8"/>
    </row>
    <row r="81" spans="1:7" ht="12" customHeight="1" thickBot="1" x14ac:dyDescent="0.3">
      <c r="A81" s="11"/>
      <c r="B81" s="111" t="s">
        <v>95</v>
      </c>
      <c r="C81" s="112"/>
      <c r="D81" s="112"/>
      <c r="E81" s="113"/>
      <c r="F81" s="7"/>
      <c r="G81" s="8"/>
    </row>
    <row r="82" spans="1:7" ht="12" customHeight="1" x14ac:dyDescent="0.25">
      <c r="A82" s="11"/>
      <c r="B82" s="31" t="s">
        <v>94</v>
      </c>
      <c r="C82" s="36">
        <v>32</v>
      </c>
      <c r="D82" s="36">
        <v>35</v>
      </c>
      <c r="E82" s="37">
        <v>38</v>
      </c>
      <c r="F82" s="30"/>
      <c r="G82" s="9"/>
    </row>
    <row r="83" spans="1:7" ht="12.75" customHeight="1" thickBot="1" x14ac:dyDescent="0.3">
      <c r="A83" s="11"/>
      <c r="B83" s="17" t="s">
        <v>93</v>
      </c>
      <c r="C83" s="18">
        <f>(G57/C82)</f>
        <v>20414.557734374997</v>
      </c>
      <c r="D83" s="18">
        <f>(G57/D82)</f>
        <v>18664.738499999996</v>
      </c>
      <c r="E83" s="32">
        <f>(G57/E82)</f>
        <v>17191.206513157893</v>
      </c>
      <c r="F83" s="30"/>
      <c r="G83" s="9"/>
    </row>
    <row r="84" spans="1:7" ht="15.6" customHeight="1" x14ac:dyDescent="0.25">
      <c r="A84" s="11"/>
      <c r="B84" s="21" t="s">
        <v>59</v>
      </c>
      <c r="C84" s="10"/>
      <c r="D84" s="10"/>
      <c r="E84" s="10"/>
      <c r="F84" s="10"/>
      <c r="G84" s="10"/>
    </row>
  </sheetData>
  <mergeCells count="9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2021-04-07T15:31:58Z</dcterms:modified>
</cp:coreProperties>
</file>