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<sst xmlns="http://schemas.openxmlformats.org/spreadsheetml/2006/main" count="150" uniqueCount="105">
  <si>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</si>
  <si>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</si>
  <si>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</si>
  <si>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</si>
  <si>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</si>
  <si>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</si>
  <si>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</si>
  <si>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</si>
  <si>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</si>
  <si>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</si>
  <si>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</si>
  <si>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</si>
  <si>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</si>
  <si>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</si>
  <si>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Desifección semilla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</si>
  <si>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</si>
  <si>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</si>
  <si>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</si>
  <si>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</si>
  <si>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</si>
  <si>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</si>
  <si>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</si>
  <si>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</si>
  <si>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</si>
  <si>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Siembra mecanizada</t>
  </si>
  <si>
    <t>Rodonar</t>
  </si>
  <si>
    <t>Aplicación fertilizantes</t>
  </si>
  <si>
    <t>Pulverizaciones</t>
  </si>
  <si>
    <t>Cosecha automotriz</t>
  </si>
  <si>
    <t>Subtotal Costo Maquinaria</t>
  </si>
  <si>
    <t>INSUMOS</t>
  </si>
  <si>
    <t>Insumos</t>
  </si>
  <si>
    <t>SEMILLA (corriente)</t>
  </si>
  <si>
    <t>Kg</t>
  </si>
  <si>
    <t>FERTILIZANTES</t>
  </si>
  <si>
    <t>Nitromag</t>
  </si>
  <si>
    <t>Superfosfato Triple</t>
  </si>
  <si>
    <t>Muriato de Potasio</t>
  </si>
  <si>
    <t>HERBICIDAS</t>
  </si>
  <si>
    <t>Glifosato</t>
  </si>
  <si>
    <t>FUNGICIDA</t>
  </si>
  <si>
    <t>Tebuconazole</t>
  </si>
  <si>
    <t>Tebuconazole-carbendazima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</si>
  <si>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</si>
  <si>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</si>
  <si>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</si>
  <si>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</si>
  <si>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</si>
  <si>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</si>
  <si>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</si>
  <si>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</si>
  <si>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</si>
  <si>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</si>
  <si>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</si>
  <si>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</si>
  <si>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</si>
  <si>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</si>
  <si>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</si>
  <si>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</si>
  <si>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TRIGO</t>
  </si>
  <si>
    <t>OTTO BAER</t>
  </si>
  <si>
    <t>MEDIO</t>
  </si>
  <si>
    <t>DE LOS RIOS</t>
  </si>
  <si>
    <t>Ene-Feb</t>
  </si>
  <si>
    <t>MOLINO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</si>
  <si>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</si>
  <si>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</si>
  <si>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</si>
  <si>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</si>
  <si>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</si>
  <si>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</si>
  <si>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Julio</t>
  </si>
  <si>
    <t>Julio Agosto</t>
  </si>
  <si>
    <t>Agosto</t>
  </si>
  <si>
    <t>Octubre (nitrogeno)</t>
  </si>
  <si>
    <t>Oct-Nov</t>
  </si>
  <si>
    <t>Sep-nov</t>
  </si>
  <si>
    <t>Octubre</t>
  </si>
  <si>
    <t>Septiiembre</t>
  </si>
  <si>
    <t>Noviembre</t>
  </si>
  <si>
    <t>Diciembre</t>
  </si>
  <si>
    <t>Unidad (Kg/l/u)</t>
  </si>
  <si>
    <t>Cantidad (Kg/l/u)</t>
  </si>
  <si>
    <t>l</t>
  </si>
  <si>
    <t>Jul-Ago</t>
  </si>
  <si>
    <t>RENDIMIENTO (qq/ha)</t>
  </si>
  <si>
    <t>Nov-Dic</t>
  </si>
  <si>
    <t>6. El costo de la mano de obra incluye impuestos e  imposiciones</t>
  </si>
  <si>
    <t>Notas:</t>
  </si>
  <si>
    <t>FUTRONO</t>
  </si>
  <si>
    <t>MCPA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</si>
  <si>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</si>
  <si>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</si>
  <si>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</si>
  <si>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</si>
  <si>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</si>
  <si>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</si>
  <si>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</si>
  <si>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</si>
  <si>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</si>
  <si>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</si>
  <si>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</si>
  <si>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</si>
  <si>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</si>
  <si>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LLUVIAS , TENDIDURA,DEFICIT HIDRICO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</si>
</sst>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??_-;_-@_-"/>
    <numFmt numFmtId="175" formatCode="[$-C0A]mmmm\-yy;@"/>
    <numFmt numFmtId="176" formatCode="&quot; &quot;* #,##0&quot; &quot;;&quot; &quot;* &quot;-&quot;#,##0&quot; &quot;;&quot; &quot;* &quot;- 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thin">
        <color indexed="23"/>
      </left>
      <right style="thin"/>
      <top/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174" fontId="2" fillId="0" borderId="0" xfId="47" applyNumberFormat="1" applyFont="1" applyBorder="1" applyAlignment="1">
      <alignment vertical="center"/>
    </xf>
    <xf numFmtId="174" fontId="2" fillId="0" borderId="0" xfId="47" applyNumberFormat="1" applyFont="1" applyFill="1" applyBorder="1" applyAlignment="1">
      <alignment vertical="center"/>
    </xf>
    <xf numFmtId="174" fontId="2" fillId="0" borderId="0" xfId="47" applyNumberFormat="1" applyFont="1" applyAlignment="1">
      <alignment vertical="center"/>
    </xf>
    <xf numFmtId="0" fontId="0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 wrapText="1"/>
    </xf>
    <xf numFmtId="175" fontId="13" fillId="0" borderId="15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0" fillId="35" borderId="15" xfId="0" applyFont="1" applyFill="1" applyBorder="1" applyAlignment="1">
      <alignment vertical="center" wrapText="1"/>
    </xf>
    <xf numFmtId="49" fontId="8" fillId="36" borderId="16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vertical="center"/>
    </xf>
    <xf numFmtId="49" fontId="2" fillId="36" borderId="18" xfId="0" applyNumberFormat="1" applyFont="1" applyFill="1" applyBorder="1" applyAlignment="1">
      <alignment/>
    </xf>
    <xf numFmtId="49" fontId="8" fillId="36" borderId="19" xfId="0" applyNumberFormat="1" applyFont="1" applyFill="1" applyBorder="1" applyAlignment="1">
      <alignment vertical="center"/>
    </xf>
    <xf numFmtId="176" fontId="8" fillId="36" borderId="20" xfId="0" applyNumberFormat="1" applyFont="1" applyFill="1" applyBorder="1" applyAlignment="1">
      <alignment vertical="center"/>
    </xf>
    <xf numFmtId="9" fontId="8" fillId="36" borderId="21" xfId="0" applyNumberFormat="1" applyFont="1" applyFill="1" applyBorder="1" applyAlignment="1">
      <alignment vertical="center"/>
    </xf>
    <xf numFmtId="49" fontId="8" fillId="36" borderId="22" xfId="0" applyNumberFormat="1" applyFont="1" applyFill="1" applyBorder="1" applyAlignment="1">
      <alignment vertical="center"/>
    </xf>
    <xf numFmtId="0" fontId="8" fillId="36" borderId="23" xfId="0" applyNumberFormat="1" applyFont="1" applyFill="1" applyBorder="1" applyAlignment="1">
      <alignment vertical="center"/>
    </xf>
    <xf numFmtId="0" fontId="8" fillId="36" borderId="24" xfId="0" applyNumberFormat="1" applyFont="1" applyFill="1" applyBorder="1" applyAlignment="1">
      <alignment vertical="center"/>
    </xf>
    <xf numFmtId="0" fontId="51" fillId="37" borderId="25" xfId="0" applyFont="1" applyFill="1" applyBorder="1" applyAlignment="1">
      <alignment horizontal="center" vertical="center"/>
    </xf>
    <xf numFmtId="49" fontId="51" fillId="37" borderId="0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 wrapText="1"/>
    </xf>
    <xf numFmtId="174" fontId="10" fillId="35" borderId="15" xfId="47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74" fontId="12" fillId="0" borderId="0" xfId="47" applyNumberFormat="1" applyFont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174" fontId="10" fillId="35" borderId="15" xfId="47" applyNumberFormat="1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/>
    </xf>
    <xf numFmtId="174" fontId="10" fillId="35" borderId="29" xfId="47" applyNumberFormat="1" applyFont="1" applyFill="1" applyBorder="1" applyAlignment="1">
      <alignment horizontal="center" vertical="center" wrapText="1"/>
    </xf>
    <xf numFmtId="174" fontId="10" fillId="35" borderId="30" xfId="4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vertical="center"/>
    </xf>
    <xf numFmtId="0" fontId="16" fillId="35" borderId="15" xfId="0" applyFont="1" applyFill="1" applyBorder="1" applyAlignment="1">
      <alignment horizontal="center" vertical="center"/>
    </xf>
    <xf numFmtId="174" fontId="16" fillId="35" borderId="15" xfId="47" applyNumberFormat="1" applyFont="1" applyFill="1" applyBorder="1" applyAlignment="1">
      <alignment horizontal="center" vertical="center" wrapText="1"/>
    </xf>
    <xf numFmtId="174" fontId="16" fillId="35" borderId="15" xfId="47" applyNumberFormat="1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vertical="center" wrapText="1"/>
    </xf>
    <xf numFmtId="0" fontId="16" fillId="38" borderId="0" xfId="0" applyFont="1" applyFill="1" applyBorder="1" applyAlignment="1">
      <alignment horizontal="center" vertical="center" wrapText="1"/>
    </xf>
    <xf numFmtId="174" fontId="16" fillId="38" borderId="0" xfId="47" applyNumberFormat="1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6" fillId="35" borderId="0" xfId="0" applyFont="1" applyFill="1" applyBorder="1" applyAlignment="1">
      <alignment horizontal="center" vertical="center" wrapText="1"/>
    </xf>
    <xf numFmtId="174" fontId="16" fillId="35" borderId="0" xfId="47" applyNumberFormat="1" applyFont="1" applyFill="1" applyBorder="1" applyAlignment="1">
      <alignment vertical="center" wrapText="1"/>
    </xf>
    <xf numFmtId="174" fontId="16" fillId="39" borderId="0" xfId="47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174" fontId="13" fillId="0" borderId="15" xfId="47" applyNumberFormat="1" applyFont="1" applyBorder="1" applyAlignment="1">
      <alignment vertical="center"/>
    </xf>
    <xf numFmtId="0" fontId="17" fillId="35" borderId="15" xfId="0" applyFont="1" applyFill="1" applyBorder="1" applyAlignment="1">
      <alignment vertical="center"/>
    </xf>
    <xf numFmtId="0" fontId="17" fillId="35" borderId="15" xfId="0" applyFont="1" applyFill="1" applyBorder="1" applyAlignment="1">
      <alignment horizontal="center" vertical="center"/>
    </xf>
    <xf numFmtId="174" fontId="17" fillId="35" borderId="15" xfId="47" applyNumberFormat="1" applyFont="1" applyFill="1" applyBorder="1" applyAlignment="1">
      <alignment vertical="center"/>
    </xf>
    <xf numFmtId="0" fontId="13" fillId="0" borderId="31" xfId="0" applyFont="1" applyBorder="1" applyAlignment="1">
      <alignment vertical="center"/>
    </xf>
    <xf numFmtId="174" fontId="13" fillId="0" borderId="32" xfId="47" applyNumberFormat="1" applyFont="1" applyBorder="1" applyAlignment="1">
      <alignment vertical="center"/>
    </xf>
    <xf numFmtId="0" fontId="17" fillId="35" borderId="33" xfId="0" applyFont="1" applyFill="1" applyBorder="1" applyAlignment="1">
      <alignment vertical="center"/>
    </xf>
    <xf numFmtId="0" fontId="17" fillId="35" borderId="34" xfId="0" applyFont="1" applyFill="1" applyBorder="1" applyAlignment="1">
      <alignment horizontal="center" vertical="center"/>
    </xf>
    <xf numFmtId="174" fontId="17" fillId="35" borderId="34" xfId="47" applyNumberFormat="1" applyFont="1" applyFill="1" applyBorder="1" applyAlignment="1">
      <alignment vertical="center"/>
    </xf>
    <xf numFmtId="174" fontId="17" fillId="35" borderId="35" xfId="47" applyNumberFormat="1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174" fontId="13" fillId="0" borderId="15" xfId="47" applyNumberFormat="1" applyFont="1" applyBorder="1" applyAlignment="1">
      <alignment horizontal="right" vertical="center"/>
    </xf>
    <xf numFmtId="0" fontId="17" fillId="35" borderId="15" xfId="0" applyFont="1" applyFill="1" applyBorder="1" applyAlignment="1">
      <alignment horizontal="right" vertical="center"/>
    </xf>
    <xf numFmtId="174" fontId="17" fillId="35" borderId="15" xfId="47" applyNumberFormat="1" applyFont="1" applyFill="1" applyBorder="1" applyAlignment="1">
      <alignment horizontal="right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52" fillId="35" borderId="15" xfId="0" applyFont="1" applyFill="1" applyBorder="1" applyAlignment="1">
      <alignment vertical="center" wrapText="1"/>
    </xf>
    <xf numFmtId="49" fontId="51" fillId="37" borderId="39" xfId="0" applyNumberFormat="1" applyFont="1" applyFill="1" applyBorder="1" applyAlignment="1">
      <alignment horizontal="center" vertical="center"/>
    </xf>
    <xf numFmtId="49" fontId="51" fillId="37" borderId="40" xfId="0" applyNumberFormat="1" applyFont="1" applyFill="1" applyBorder="1" applyAlignment="1">
      <alignment horizontal="center" vertical="center"/>
    </xf>
    <xf numFmtId="49" fontId="51" fillId="37" borderId="41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0"/>
  <sheetViews>
    <sheetView showGridLines="0" tabSelected="1" zoomScale="110" zoomScaleNormal="110" zoomScalePageLayoutView="110" workbookViewId="0" topLeftCell="A1">
      <selection activeCell="A1" sqref="A1"/>
    </sheetView>
  </sheetViews>
  <sheetFormatPr defaultColWidth="10.8515625" defaultRowHeight="15" customHeight="1"/>
  <cols>
    <col min="1" max="1" width="3.8515625" style="1" customWidth="1"/>
    <col min="2" max="2" width="25.140625" style="1" customWidth="1"/>
    <col min="3" max="3" width="10.8515625" style="1" customWidth="1"/>
    <col min="4" max="4" width="9.140625" style="1" customWidth="1"/>
    <col min="5" max="5" width="14.28125" style="1" customWidth="1"/>
    <col min="6" max="6" width="10.421875" style="1" customWidth="1"/>
    <col min="7" max="7" width="13.7109375" style="1" customWidth="1"/>
    <col min="8" max="16384" width="10.8515625" style="1" customWidth="1"/>
  </cols>
  <sheetData>
    <row r="8" ht="16.5" customHeight="1">
      <c r="E8" s="11"/>
    </row>
    <row r="9" spans="2:7" ht="16.5" customHeight="1">
      <c r="B9" s="42" t="s">
        <v>65</v>
      </c>
      <c r="C9" s="31" t="s">
        <v>59</v>
      </c>
      <c r="D9" s="32"/>
      <c r="E9" s="101" t="s">
        <v>85</v>
      </c>
      <c r="F9" s="101"/>
      <c r="G9" s="33">
        <v>60</v>
      </c>
    </row>
    <row r="10" spans="2:7" ht="16.5" customHeight="1">
      <c r="B10" s="34" t="s">
        <v>0</v>
      </c>
      <c r="C10" s="35" t="s">
        <v>60</v>
      </c>
      <c r="D10" s="36"/>
      <c r="E10" s="99" t="s">
        <v>1</v>
      </c>
      <c r="F10" s="99"/>
      <c r="G10" s="35" t="s">
        <v>63</v>
      </c>
    </row>
    <row r="11" spans="2:7" ht="16.5" customHeight="1">
      <c r="B11" s="34" t="s">
        <v>66</v>
      </c>
      <c r="C11" s="35" t="s">
        <v>61</v>
      </c>
      <c r="D11" s="36"/>
      <c r="E11" s="99" t="s">
        <v>2</v>
      </c>
      <c r="F11" s="99"/>
      <c r="G11" s="37">
        <v>17000</v>
      </c>
    </row>
    <row r="12" spans="2:7" ht="16.5" customHeight="1">
      <c r="B12" s="34" t="s">
        <v>67</v>
      </c>
      <c r="C12" s="35" t="s">
        <v>62</v>
      </c>
      <c r="D12" s="36"/>
      <c r="E12" s="99" t="s">
        <v>69</v>
      </c>
      <c r="F12" s="99"/>
      <c r="G12" s="37">
        <f>G9*G11</f>
        <v>1020000</v>
      </c>
    </row>
    <row r="13" spans="2:7" ht="16.5" customHeight="1">
      <c r="B13" s="34" t="s">
        <v>68</v>
      </c>
      <c r="C13" s="38" t="s">
        <v>89</v>
      </c>
      <c r="D13" s="36"/>
      <c r="E13" s="99" t="s">
        <v>70</v>
      </c>
      <c r="F13" s="99"/>
      <c r="G13" s="35" t="s">
        <v>64</v>
      </c>
    </row>
    <row r="14" spans="2:7" ht="16.5" customHeight="1">
      <c r="B14" s="34" t="s">
        <v>3</v>
      </c>
      <c r="C14" s="39" t="s">
        <v>89</v>
      </c>
      <c r="D14" s="36"/>
      <c r="E14" s="99" t="s">
        <v>4</v>
      </c>
      <c r="F14" s="99"/>
      <c r="G14" s="35" t="s">
        <v>63</v>
      </c>
    </row>
    <row r="15" spans="2:7" ht="36.75" customHeight="1">
      <c r="B15" s="34" t="s">
        <v>5</v>
      </c>
      <c r="C15" s="40">
        <v>44256</v>
      </c>
      <c r="D15" s="36"/>
      <c r="E15" s="100" t="s">
        <v>6</v>
      </c>
      <c r="F15" s="100"/>
      <c r="G15" s="39" t="s">
        <v>104</v>
      </c>
    </row>
    <row r="16" spans="2:7" ht="16.5" customHeight="1">
      <c r="B16" s="2"/>
      <c r="C16" s="14"/>
      <c r="E16" s="7"/>
      <c r="F16" s="7"/>
      <c r="G16" s="3"/>
    </row>
    <row r="17" spans="2:7" ht="16.5" customHeight="1">
      <c r="B17" s="96" t="s">
        <v>58</v>
      </c>
      <c r="C17" s="97"/>
      <c r="D17" s="97"/>
      <c r="E17" s="97"/>
      <c r="F17" s="97"/>
      <c r="G17" s="98"/>
    </row>
    <row r="18" spans="3:6" ht="16.5" customHeight="1">
      <c r="C18" s="4"/>
      <c r="D18" s="4"/>
      <c r="E18" s="5"/>
      <c r="F18" s="6"/>
    </row>
    <row r="19" spans="2:7" ht="16.5" customHeight="1">
      <c r="B19" s="56" t="s">
        <v>7</v>
      </c>
      <c r="C19" s="57"/>
      <c r="D19" s="57"/>
      <c r="E19" s="57"/>
      <c r="F19" s="57"/>
      <c r="G19" s="57"/>
    </row>
    <row r="20" spans="2:7" ht="23.25" customHeight="1">
      <c r="B20" s="42" t="s">
        <v>8</v>
      </c>
      <c r="C20" s="58" t="s">
        <v>9</v>
      </c>
      <c r="D20" s="58" t="s">
        <v>10</v>
      </c>
      <c r="E20" s="58" t="s">
        <v>11</v>
      </c>
      <c r="F20" s="59" t="s">
        <v>12</v>
      </c>
      <c r="G20" s="59" t="s">
        <v>13</v>
      </c>
    </row>
    <row r="21" spans="2:7" ht="16.5" customHeight="1">
      <c r="B21" s="41" t="s">
        <v>14</v>
      </c>
      <c r="C21" s="81" t="s">
        <v>15</v>
      </c>
      <c r="D21" s="35">
        <v>0.2</v>
      </c>
      <c r="E21" s="35" t="s">
        <v>84</v>
      </c>
      <c r="F21" s="93">
        <v>15000</v>
      </c>
      <c r="G21" s="82">
        <f>+D21*F21</f>
        <v>3000</v>
      </c>
    </row>
    <row r="22" spans="2:7" ht="16.5" customHeight="1">
      <c r="B22" s="83" t="s">
        <v>16</v>
      </c>
      <c r="C22" s="84"/>
      <c r="D22" s="94"/>
      <c r="E22" s="94"/>
      <c r="F22" s="95"/>
      <c r="G22" s="85">
        <f>SUM(G21:G21)</f>
        <v>3000</v>
      </c>
    </row>
    <row r="23" spans="2:7" ht="16.5" customHeight="1">
      <c r="B23" s="7"/>
      <c r="C23" s="12"/>
      <c r="D23" s="12"/>
      <c r="E23" s="12"/>
      <c r="F23" s="15"/>
      <c r="G23" s="15"/>
    </row>
    <row r="24" spans="2:7" ht="16.5" customHeight="1">
      <c r="B24" s="56" t="s">
        <v>17</v>
      </c>
      <c r="C24" s="60"/>
      <c r="D24" s="60"/>
      <c r="E24" s="60"/>
      <c r="F24" s="61"/>
      <c r="G24" s="61"/>
    </row>
    <row r="25" spans="2:7" ht="22.5" customHeight="1">
      <c r="B25" s="62" t="s">
        <v>8</v>
      </c>
      <c r="C25" s="58" t="s">
        <v>9</v>
      </c>
      <c r="D25" s="58" t="s">
        <v>10</v>
      </c>
      <c r="E25" s="63" t="s">
        <v>11</v>
      </c>
      <c r="F25" s="59" t="s">
        <v>12</v>
      </c>
      <c r="G25" s="64" t="s">
        <v>13</v>
      </c>
    </row>
    <row r="26" spans="2:7" ht="16.5" customHeight="1">
      <c r="B26" s="41"/>
      <c r="C26" s="81"/>
      <c r="D26" s="81"/>
      <c r="E26" s="81"/>
      <c r="F26" s="82"/>
      <c r="G26" s="82"/>
    </row>
    <row r="27" spans="2:7" ht="16.5" customHeight="1">
      <c r="B27" s="83" t="s">
        <v>18</v>
      </c>
      <c r="C27" s="84"/>
      <c r="D27" s="84"/>
      <c r="E27" s="84"/>
      <c r="F27" s="85"/>
      <c r="G27" s="85">
        <f>+G26</f>
        <v>0</v>
      </c>
    </row>
    <row r="28" spans="2:7" ht="16.5" customHeight="1">
      <c r="B28" s="7"/>
      <c r="C28" s="12"/>
      <c r="D28" s="12"/>
      <c r="E28" s="12"/>
      <c r="F28" s="15"/>
      <c r="G28" s="15"/>
    </row>
    <row r="29" spans="2:7" ht="16.5" customHeight="1">
      <c r="B29" s="65" t="s">
        <v>19</v>
      </c>
      <c r="C29" s="60"/>
      <c r="D29" s="60"/>
      <c r="E29" s="60"/>
      <c r="F29" s="61"/>
      <c r="G29" s="61"/>
    </row>
    <row r="30" spans="2:7" ht="24" customHeight="1">
      <c r="B30" s="66" t="s">
        <v>8</v>
      </c>
      <c r="C30" s="67" t="s">
        <v>9</v>
      </c>
      <c r="D30" s="67" t="s">
        <v>10</v>
      </c>
      <c r="E30" s="67" t="s">
        <v>11</v>
      </c>
      <c r="F30" s="68" t="s">
        <v>12</v>
      </c>
      <c r="G30" s="69" t="s">
        <v>13</v>
      </c>
    </row>
    <row r="31" spans="2:7" ht="16.5" customHeight="1">
      <c r="B31" s="86" t="s">
        <v>20</v>
      </c>
      <c r="C31" s="81" t="s">
        <v>21</v>
      </c>
      <c r="D31" s="35">
        <v>0.04</v>
      </c>
      <c r="E31" s="35" t="s">
        <v>71</v>
      </c>
      <c r="F31" s="93">
        <v>130000</v>
      </c>
      <c r="G31" s="87">
        <f aca="true" t="shared" si="0" ref="G31:G39">+D31*F31</f>
        <v>5200</v>
      </c>
    </row>
    <row r="32" spans="2:7" ht="16.5" customHeight="1">
      <c r="B32" s="86" t="s">
        <v>22</v>
      </c>
      <c r="C32" s="81" t="s">
        <v>21</v>
      </c>
      <c r="D32" s="35">
        <v>0.13</v>
      </c>
      <c r="E32" s="35" t="s">
        <v>72</v>
      </c>
      <c r="F32" s="93">
        <v>150000</v>
      </c>
      <c r="G32" s="87">
        <f t="shared" si="0"/>
        <v>19500</v>
      </c>
    </row>
    <row r="33" spans="2:7" ht="16.5" customHeight="1">
      <c r="B33" s="86" t="s">
        <v>23</v>
      </c>
      <c r="C33" s="81" t="s">
        <v>21</v>
      </c>
      <c r="D33" s="35">
        <v>0.06</v>
      </c>
      <c r="E33" s="35" t="s">
        <v>72</v>
      </c>
      <c r="F33" s="93">
        <v>475000</v>
      </c>
      <c r="G33" s="87">
        <f t="shared" si="0"/>
        <v>28500</v>
      </c>
    </row>
    <row r="34" spans="2:7" ht="16.5" customHeight="1">
      <c r="B34" s="86" t="s">
        <v>22</v>
      </c>
      <c r="C34" s="81" t="s">
        <v>21</v>
      </c>
      <c r="D34" s="35">
        <v>0.25</v>
      </c>
      <c r="E34" s="35" t="s">
        <v>72</v>
      </c>
      <c r="F34" s="93">
        <v>130000</v>
      </c>
      <c r="G34" s="87">
        <f t="shared" si="0"/>
        <v>32500</v>
      </c>
    </row>
    <row r="35" spans="2:7" ht="16.5" customHeight="1">
      <c r="B35" s="86" t="s">
        <v>24</v>
      </c>
      <c r="C35" s="81" t="s">
        <v>21</v>
      </c>
      <c r="D35" s="35">
        <v>0.13</v>
      </c>
      <c r="E35" s="35" t="s">
        <v>73</v>
      </c>
      <c r="F35" s="93">
        <v>185000</v>
      </c>
      <c r="G35" s="87">
        <f t="shared" si="0"/>
        <v>24050</v>
      </c>
    </row>
    <row r="36" spans="2:7" ht="16.5" customHeight="1">
      <c r="B36" s="86" t="s">
        <v>25</v>
      </c>
      <c r="C36" s="81" t="s">
        <v>21</v>
      </c>
      <c r="D36" s="35">
        <v>0.04</v>
      </c>
      <c r="E36" s="35" t="s">
        <v>73</v>
      </c>
      <c r="F36" s="93">
        <v>85000</v>
      </c>
      <c r="G36" s="87">
        <f t="shared" si="0"/>
        <v>3400</v>
      </c>
    </row>
    <row r="37" spans="2:7" ht="16.5" customHeight="1">
      <c r="B37" s="86" t="s">
        <v>26</v>
      </c>
      <c r="C37" s="81" t="s">
        <v>21</v>
      </c>
      <c r="D37" s="35">
        <v>0.04</v>
      </c>
      <c r="E37" s="35" t="s">
        <v>74</v>
      </c>
      <c r="F37" s="93">
        <v>130000</v>
      </c>
      <c r="G37" s="87">
        <f t="shared" si="0"/>
        <v>5200</v>
      </c>
    </row>
    <row r="38" spans="2:7" ht="16.5" customHeight="1">
      <c r="B38" s="86" t="s">
        <v>27</v>
      </c>
      <c r="C38" s="81" t="s">
        <v>21</v>
      </c>
      <c r="D38" s="35">
        <v>0.08</v>
      </c>
      <c r="E38" s="35" t="s">
        <v>75</v>
      </c>
      <c r="F38" s="93">
        <v>130000</v>
      </c>
      <c r="G38" s="87">
        <f t="shared" si="0"/>
        <v>10400</v>
      </c>
    </row>
    <row r="39" spans="2:7" ht="16.5" customHeight="1">
      <c r="B39" s="86" t="s">
        <v>28</v>
      </c>
      <c r="C39" s="81" t="s">
        <v>21</v>
      </c>
      <c r="D39" s="35">
        <v>0.1</v>
      </c>
      <c r="E39" s="35" t="s">
        <v>63</v>
      </c>
      <c r="F39" s="93">
        <v>500000</v>
      </c>
      <c r="G39" s="87">
        <f t="shared" si="0"/>
        <v>50000</v>
      </c>
    </row>
    <row r="40" spans="2:7" ht="16.5" customHeight="1">
      <c r="B40" s="88" t="s">
        <v>29</v>
      </c>
      <c r="C40" s="89"/>
      <c r="D40" s="89"/>
      <c r="E40" s="89"/>
      <c r="F40" s="90"/>
      <c r="G40" s="91">
        <f>SUM(G31:G39)</f>
        <v>178750</v>
      </c>
    </row>
    <row r="41" spans="2:7" ht="16.5" customHeight="1">
      <c r="B41" s="7"/>
      <c r="C41" s="12"/>
      <c r="D41" s="12"/>
      <c r="E41" s="12"/>
      <c r="F41" s="15"/>
      <c r="G41" s="15"/>
    </row>
    <row r="42" spans="2:7" ht="16.5" customHeight="1">
      <c r="B42" s="56" t="s">
        <v>30</v>
      </c>
      <c r="C42" s="60"/>
      <c r="D42" s="60"/>
      <c r="E42" s="60"/>
      <c r="F42" s="61"/>
      <c r="G42" s="61"/>
    </row>
    <row r="43" spans="2:7" ht="24" customHeight="1">
      <c r="B43" s="42" t="s">
        <v>31</v>
      </c>
      <c r="C43" s="58" t="s">
        <v>81</v>
      </c>
      <c r="D43" s="58" t="s">
        <v>82</v>
      </c>
      <c r="E43" s="58" t="s">
        <v>11</v>
      </c>
      <c r="F43" s="59" t="s">
        <v>12</v>
      </c>
      <c r="G43" s="59" t="s">
        <v>13</v>
      </c>
    </row>
    <row r="44" spans="2:8" ht="16.5" customHeight="1">
      <c r="B44" s="92" t="s">
        <v>32</v>
      </c>
      <c r="C44" s="81" t="s">
        <v>33</v>
      </c>
      <c r="D44" s="35">
        <v>200</v>
      </c>
      <c r="E44" s="35" t="s">
        <v>76</v>
      </c>
      <c r="F44" s="93">
        <v>380</v>
      </c>
      <c r="G44" s="82">
        <f>D44*F44</f>
        <v>76000</v>
      </c>
      <c r="H44" s="17"/>
    </row>
    <row r="45" spans="2:8" ht="16.5" customHeight="1">
      <c r="B45" s="92" t="s">
        <v>34</v>
      </c>
      <c r="C45" s="81"/>
      <c r="D45" s="35"/>
      <c r="E45" s="35"/>
      <c r="F45" s="93"/>
      <c r="G45" s="82"/>
      <c r="H45" s="17"/>
    </row>
    <row r="46" spans="2:8" ht="16.5" customHeight="1">
      <c r="B46" s="41" t="s">
        <v>35</v>
      </c>
      <c r="C46" s="81" t="s">
        <v>33</v>
      </c>
      <c r="D46" s="35">
        <v>400</v>
      </c>
      <c r="E46" s="35" t="s">
        <v>75</v>
      </c>
      <c r="F46" s="93">
        <v>295</v>
      </c>
      <c r="G46" s="82">
        <f aca="true" t="shared" si="1" ref="G46:G54">D46*F46</f>
        <v>118000</v>
      </c>
      <c r="H46" s="17"/>
    </row>
    <row r="47" spans="2:8" ht="16.5" customHeight="1">
      <c r="B47" s="41" t="s">
        <v>36</v>
      </c>
      <c r="C47" s="81" t="s">
        <v>33</v>
      </c>
      <c r="D47" s="35">
        <v>400</v>
      </c>
      <c r="E47" s="35" t="s">
        <v>77</v>
      </c>
      <c r="F47" s="93">
        <v>375</v>
      </c>
      <c r="G47" s="82">
        <f t="shared" si="1"/>
        <v>150000</v>
      </c>
      <c r="H47" s="17"/>
    </row>
    <row r="48" spans="2:8" ht="16.5" customHeight="1">
      <c r="B48" s="41" t="s">
        <v>37</v>
      </c>
      <c r="C48" s="81" t="s">
        <v>33</v>
      </c>
      <c r="D48" s="35">
        <v>200</v>
      </c>
      <c r="E48" s="35" t="s">
        <v>77</v>
      </c>
      <c r="F48" s="93">
        <v>360</v>
      </c>
      <c r="G48" s="82">
        <f t="shared" si="1"/>
        <v>72000</v>
      </c>
      <c r="H48" s="17"/>
    </row>
    <row r="49" spans="2:8" ht="16.5" customHeight="1">
      <c r="B49" s="92" t="s">
        <v>38</v>
      </c>
      <c r="C49" s="81"/>
      <c r="D49" s="35"/>
      <c r="E49" s="35"/>
      <c r="F49" s="93"/>
      <c r="G49" s="82"/>
      <c r="H49" s="17"/>
    </row>
    <row r="50" spans="2:8" ht="16.5" customHeight="1">
      <c r="B50" s="41" t="s">
        <v>39</v>
      </c>
      <c r="C50" s="81" t="s">
        <v>83</v>
      </c>
      <c r="D50" s="35">
        <v>3</v>
      </c>
      <c r="E50" s="35" t="s">
        <v>78</v>
      </c>
      <c r="F50" s="93">
        <v>6785</v>
      </c>
      <c r="G50" s="82">
        <f t="shared" si="1"/>
        <v>20355</v>
      </c>
      <c r="H50" s="17"/>
    </row>
    <row r="51" spans="2:8" ht="16.5" customHeight="1">
      <c r="B51" s="41" t="s">
        <v>90</v>
      </c>
      <c r="C51" s="81" t="s">
        <v>83</v>
      </c>
      <c r="D51" s="35">
        <v>1</v>
      </c>
      <c r="E51" s="35" t="s">
        <v>79</v>
      </c>
      <c r="F51" s="93">
        <v>14090</v>
      </c>
      <c r="G51" s="82">
        <v>12000</v>
      </c>
      <c r="H51" s="17"/>
    </row>
    <row r="52" spans="2:8" ht="16.5" customHeight="1">
      <c r="B52" s="92" t="s">
        <v>40</v>
      </c>
      <c r="C52" s="81"/>
      <c r="D52" s="35"/>
      <c r="E52" s="35"/>
      <c r="F52" s="93"/>
      <c r="G52" s="82"/>
      <c r="H52" s="17"/>
    </row>
    <row r="53" spans="2:8" ht="16.5" customHeight="1">
      <c r="B53" s="41" t="s">
        <v>41</v>
      </c>
      <c r="C53" s="81" t="s">
        <v>83</v>
      </c>
      <c r="D53" s="35">
        <v>0.1</v>
      </c>
      <c r="E53" s="35" t="s">
        <v>80</v>
      </c>
      <c r="F53" s="93">
        <v>18500</v>
      </c>
      <c r="G53" s="82">
        <f t="shared" si="1"/>
        <v>1850</v>
      </c>
      <c r="H53" s="17"/>
    </row>
    <row r="54" spans="2:8" ht="16.5" customHeight="1">
      <c r="B54" s="41" t="s">
        <v>42</v>
      </c>
      <c r="C54" s="81" t="s">
        <v>83</v>
      </c>
      <c r="D54" s="35">
        <v>1</v>
      </c>
      <c r="E54" s="35" t="s">
        <v>86</v>
      </c>
      <c r="F54" s="93">
        <v>24800</v>
      </c>
      <c r="G54" s="82">
        <f t="shared" si="1"/>
        <v>24800</v>
      </c>
      <c r="H54" s="17"/>
    </row>
    <row r="55" spans="2:8" ht="16.5" customHeight="1">
      <c r="B55" s="83" t="s">
        <v>43</v>
      </c>
      <c r="C55" s="84"/>
      <c r="D55" s="94"/>
      <c r="E55" s="94"/>
      <c r="F55" s="95"/>
      <c r="G55" s="85">
        <f>SUM(G44:G54)</f>
        <v>475005</v>
      </c>
      <c r="H55" s="17"/>
    </row>
    <row r="56" spans="2:7" ht="16.5" customHeight="1">
      <c r="B56" s="6"/>
      <c r="C56" s="12"/>
      <c r="D56" s="12"/>
      <c r="E56" s="12"/>
      <c r="F56" s="15"/>
      <c r="G56" s="16"/>
    </row>
    <row r="57" spans="2:7" ht="16.5" customHeight="1">
      <c r="B57" s="56" t="s">
        <v>44</v>
      </c>
      <c r="C57" s="60"/>
      <c r="D57" s="60"/>
      <c r="E57" s="60"/>
      <c r="F57" s="61"/>
      <c r="G57" s="61"/>
    </row>
    <row r="58" spans="2:7" ht="24.75" customHeight="1">
      <c r="B58" s="70" t="s">
        <v>45</v>
      </c>
      <c r="C58" s="58" t="s">
        <v>81</v>
      </c>
      <c r="D58" s="58" t="s">
        <v>82</v>
      </c>
      <c r="E58" s="71" t="s">
        <v>11</v>
      </c>
      <c r="F58" s="72" t="s">
        <v>12</v>
      </c>
      <c r="G58" s="73" t="s">
        <v>13</v>
      </c>
    </row>
    <row r="59" spans="2:7" ht="16.5" customHeight="1">
      <c r="B59" s="41"/>
      <c r="C59" s="81"/>
      <c r="D59" s="81"/>
      <c r="E59" s="81"/>
      <c r="F59" s="82"/>
      <c r="G59" s="82"/>
    </row>
    <row r="60" spans="2:7" ht="16.5" customHeight="1">
      <c r="B60" s="83" t="s">
        <v>46</v>
      </c>
      <c r="C60" s="84"/>
      <c r="D60" s="84"/>
      <c r="E60" s="84"/>
      <c r="F60" s="85"/>
      <c r="G60" s="85">
        <f>SUM(G59)</f>
        <v>0</v>
      </c>
    </row>
    <row r="61" spans="2:7" ht="16.5" customHeight="1">
      <c r="B61" s="6"/>
      <c r="C61" s="12"/>
      <c r="D61" s="12"/>
      <c r="E61" s="12"/>
      <c r="F61" s="15"/>
      <c r="G61" s="16"/>
    </row>
    <row r="62" spans="2:7" ht="16.5" customHeight="1">
      <c r="B62" s="74" t="s">
        <v>47</v>
      </c>
      <c r="C62" s="75"/>
      <c r="D62" s="75"/>
      <c r="E62" s="75"/>
      <c r="F62" s="76"/>
      <c r="G62" s="76">
        <f>+G22+G27+G40+G55+G60</f>
        <v>656755</v>
      </c>
    </row>
    <row r="63" spans="2:7" ht="16.5" customHeight="1">
      <c r="B63" s="77" t="s">
        <v>48</v>
      </c>
      <c r="C63" s="78"/>
      <c r="D63" s="78"/>
      <c r="E63" s="78"/>
      <c r="F63" s="79"/>
      <c r="G63" s="79">
        <f>+G62*5%</f>
        <v>32837.75</v>
      </c>
    </row>
    <row r="64" spans="2:7" ht="16.5" customHeight="1">
      <c r="B64" s="74" t="s">
        <v>49</v>
      </c>
      <c r="C64" s="75"/>
      <c r="D64" s="75"/>
      <c r="E64" s="75"/>
      <c r="F64" s="76"/>
      <c r="G64" s="76">
        <f>SUM(G62:G63)</f>
        <v>689592.75</v>
      </c>
    </row>
    <row r="65" spans="2:7" ht="16.5" customHeight="1">
      <c r="B65" s="77" t="s">
        <v>50</v>
      </c>
      <c r="C65" s="78"/>
      <c r="D65" s="78"/>
      <c r="E65" s="78"/>
      <c r="F65" s="79"/>
      <c r="G65" s="79">
        <f>G12</f>
        <v>1020000</v>
      </c>
    </row>
    <row r="66" spans="2:7" ht="16.5" customHeight="1">
      <c r="B66" s="74" t="s">
        <v>51</v>
      </c>
      <c r="C66" s="75"/>
      <c r="D66" s="75"/>
      <c r="E66" s="75"/>
      <c r="F66" s="76"/>
      <c r="G66" s="80">
        <f>+G65-G64</f>
        <v>330407.25</v>
      </c>
    </row>
    <row r="67" spans="2:5" ht="16.5" customHeight="1">
      <c r="B67" s="8" t="s">
        <v>57</v>
      </c>
      <c r="C67" s="13"/>
      <c r="D67" s="13"/>
      <c r="E67" s="13"/>
    </row>
    <row r="68" spans="2:5" ht="16.5" customHeight="1">
      <c r="B68" s="9" t="s">
        <v>88</v>
      </c>
      <c r="C68" s="13"/>
      <c r="D68" s="13"/>
      <c r="E68" s="13"/>
    </row>
    <row r="69" spans="2:5" ht="16.5" customHeight="1">
      <c r="B69" s="10" t="s">
        <v>52</v>
      </c>
      <c r="C69" s="13"/>
      <c r="D69" s="13"/>
      <c r="E69" s="13"/>
    </row>
    <row r="70" spans="2:5" ht="16.5" customHeight="1">
      <c r="B70" s="10" t="s">
        <v>53</v>
      </c>
      <c r="C70" s="13"/>
      <c r="D70" s="13"/>
      <c r="E70" s="13"/>
    </row>
    <row r="71" spans="2:5" ht="16.5" customHeight="1">
      <c r="B71" s="10" t="s">
        <v>54</v>
      </c>
      <c r="C71" s="13"/>
      <c r="D71" s="13"/>
      <c r="E71" s="13"/>
    </row>
    <row r="72" spans="2:5" ht="16.5" customHeight="1">
      <c r="B72" s="10" t="s">
        <v>55</v>
      </c>
      <c r="C72" s="13"/>
      <c r="D72" s="13"/>
      <c r="E72" s="13"/>
    </row>
    <row r="73" spans="2:5" ht="16.5" customHeight="1">
      <c r="B73" s="10" t="s">
        <v>56</v>
      </c>
      <c r="C73" s="13"/>
      <c r="D73" s="13"/>
      <c r="E73" s="13"/>
    </row>
    <row r="74" ht="16.5" customHeight="1">
      <c r="B74" s="10" t="s">
        <v>87</v>
      </c>
    </row>
    <row r="75" ht="16.5" customHeight="1"/>
    <row r="76" spans="1:5" ht="16.5" customHeight="1" thickBot="1">
      <c r="A76" s="18"/>
      <c r="B76" s="102" t="s">
        <v>91</v>
      </c>
      <c r="C76" s="103"/>
      <c r="D76" s="104"/>
      <c r="E76" s="29"/>
    </row>
    <row r="77" spans="1:5" ht="16.5" customHeight="1">
      <c r="A77" s="18"/>
      <c r="B77" s="43" t="s">
        <v>45</v>
      </c>
      <c r="C77" s="44" t="s">
        <v>92</v>
      </c>
      <c r="D77" s="45" t="s">
        <v>93</v>
      </c>
      <c r="E77" s="29"/>
    </row>
    <row r="78" spans="1:5" ht="15" customHeight="1">
      <c r="A78" s="18"/>
      <c r="B78" s="19" t="s">
        <v>94</v>
      </c>
      <c r="C78" s="20">
        <f>+G22</f>
        <v>3000</v>
      </c>
      <c r="D78" s="21">
        <f>+C78/$C$84</f>
        <v>0.004350393765015656</v>
      </c>
      <c r="E78" s="29"/>
    </row>
    <row r="79" spans="1:5" ht="15" customHeight="1">
      <c r="A79" s="18"/>
      <c r="B79" s="19" t="s">
        <v>95</v>
      </c>
      <c r="C79" s="105">
        <f>+G27</f>
        <v>0</v>
      </c>
      <c r="D79" s="21">
        <f>+C79/$C$84</f>
        <v>0</v>
      </c>
      <c r="E79" s="29"/>
    </row>
    <row r="80" spans="1:5" ht="15" customHeight="1">
      <c r="A80" s="18"/>
      <c r="B80" s="19" t="s">
        <v>96</v>
      </c>
      <c r="C80" s="20">
        <f>+G40</f>
        <v>178750</v>
      </c>
      <c r="D80" s="21">
        <f>+C80/$C$84</f>
        <v>0.25921096183218284</v>
      </c>
      <c r="E80" s="29"/>
    </row>
    <row r="81" spans="1:5" ht="15" customHeight="1">
      <c r="A81" s="18"/>
      <c r="B81" s="19" t="s">
        <v>31</v>
      </c>
      <c r="C81" s="20">
        <f>+G55</f>
        <v>475005</v>
      </c>
      <c r="D81" s="21">
        <f>+C81/$C$84</f>
        <v>0.6888195967837539</v>
      </c>
      <c r="E81" s="29"/>
    </row>
    <row r="82" spans="1:5" ht="15" customHeight="1">
      <c r="A82" s="18"/>
      <c r="B82" s="19" t="s">
        <v>97</v>
      </c>
      <c r="C82" s="22">
        <f>+G60</f>
        <v>0</v>
      </c>
      <c r="D82" s="21">
        <f>+C82/$C$84</f>
        <v>0</v>
      </c>
      <c r="E82" s="30"/>
    </row>
    <row r="83" spans="1:5" ht="15" customHeight="1">
      <c r="A83" s="18"/>
      <c r="B83" s="19" t="s">
        <v>98</v>
      </c>
      <c r="C83" s="22">
        <f>+G63</f>
        <v>32837.75</v>
      </c>
      <c r="D83" s="21">
        <f>+C83/$C$84</f>
        <v>0.047619047619047616</v>
      </c>
      <c r="E83" s="30"/>
    </row>
    <row r="84" spans="1:5" ht="15" customHeight="1" thickBot="1">
      <c r="A84" s="18"/>
      <c r="B84" s="46" t="s">
        <v>99</v>
      </c>
      <c r="C84" s="47">
        <f>SUM(C78:C83)</f>
        <v>689592.75</v>
      </c>
      <c r="D84" s="48">
        <f>SUM(D78:D83)</f>
        <v>1</v>
      </c>
      <c r="E84" s="30"/>
    </row>
    <row r="85" spans="1:5" ht="15" customHeight="1">
      <c r="A85" s="18"/>
      <c r="B85" s="23"/>
      <c r="C85" s="24"/>
      <c r="D85" s="24"/>
      <c r="E85" s="24"/>
    </row>
    <row r="86" spans="1:5" ht="15" customHeight="1">
      <c r="A86" s="18"/>
      <c r="B86" s="25"/>
      <c r="C86" s="24"/>
      <c r="D86" s="24"/>
      <c r="E86" s="24"/>
    </row>
    <row r="87" spans="1:5" ht="15" customHeight="1" thickBot="1">
      <c r="A87" s="26"/>
      <c r="B87" s="52"/>
      <c r="C87" s="53" t="s">
        <v>100</v>
      </c>
      <c r="D87" s="54"/>
      <c r="E87" s="55"/>
    </row>
    <row r="88" spans="1:5" ht="15" customHeight="1">
      <c r="A88" s="18"/>
      <c r="B88" s="49" t="s">
        <v>101</v>
      </c>
      <c r="C88" s="50">
        <v>50</v>
      </c>
      <c r="D88" s="50">
        <v>60</v>
      </c>
      <c r="E88" s="51">
        <v>65</v>
      </c>
    </row>
    <row r="89" spans="1:5" ht="15" customHeight="1" thickBot="1">
      <c r="A89" s="18"/>
      <c r="B89" s="46" t="s">
        <v>102</v>
      </c>
      <c r="C89" s="47">
        <f>+$C$84/C88</f>
        <v>13791.855</v>
      </c>
      <c r="D89" s="47">
        <f>+$C$84/D88</f>
        <v>11493.2125</v>
      </c>
      <c r="E89" s="47">
        <f>+$C$84/E88</f>
        <v>10609.11923076923</v>
      </c>
    </row>
    <row r="90" spans="1:5" ht="15" customHeight="1">
      <c r="A90" s="18"/>
      <c r="B90" s="27" t="s">
        <v>103</v>
      </c>
      <c r="C90" s="28"/>
      <c r="D90" s="28"/>
      <c r="E90" s="28"/>
    </row>
  </sheetData>
  <sheetProtection/>
  <mergeCells count="9">
    <mergeCell ref="B76:D76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Asistencia Financiera</cp:lastModifiedBy>
  <cp:lastPrinted>2017-01-30T16:03:17Z</cp:lastPrinted>
  <dcterms:created xsi:type="dcterms:W3CDTF">2014-11-19T14:07:07Z</dcterms:created>
  <dcterms:modified xsi:type="dcterms:W3CDTF">2021-03-25T20:47:50Z</dcterms:modified>
  <cp:category/>
  <cp:version/>
  <cp:contentType/>
  <cp:contentStatus/>
</cp:coreProperties>
</file>