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de Aysen\Agencia de Àrea Coyhaique\"/>
    </mc:Choice>
  </mc:AlternateContent>
  <bookViews>
    <workbookView xWindow="-105" yWindow="-105" windowWidth="19425" windowHeight="10425"/>
  </bookViews>
  <sheets>
    <sheet name="Bovin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G32" i="1" l="1"/>
  <c r="G48" i="1" l="1"/>
  <c r="C71" i="1"/>
  <c r="E70" i="1"/>
  <c r="E69" i="1"/>
  <c r="E71" i="1" l="1"/>
  <c r="G12" i="1" s="1"/>
  <c r="G43" i="1" l="1"/>
  <c r="G22" i="1"/>
  <c r="G21" i="1"/>
  <c r="G41" i="1"/>
  <c r="G39" i="1"/>
  <c r="G49" i="1" l="1"/>
  <c r="C81" i="1" s="1"/>
  <c r="G38" i="1"/>
  <c r="G54" i="1"/>
  <c r="G23" i="1" l="1"/>
  <c r="C77" i="1" s="1"/>
  <c r="G44" i="1"/>
  <c r="C80" i="1" s="1"/>
  <c r="G33" i="1"/>
  <c r="C79" i="1" s="1"/>
  <c r="G51" i="1" l="1"/>
  <c r="G52" i="1" s="1"/>
  <c r="G53" i="1" l="1"/>
  <c r="C88" i="1" s="1"/>
  <c r="C82" i="1"/>
  <c r="G55" i="1" l="1"/>
  <c r="D88" i="1"/>
  <c r="E88" i="1"/>
  <c r="C83" i="1"/>
  <c r="D80" i="1" l="1"/>
  <c r="D77" i="1"/>
  <c r="D81" i="1"/>
  <c r="D79" i="1"/>
  <c r="D82" i="1"/>
  <c r="D83" i="1" l="1"/>
</calcChain>
</file>

<file path=xl/sharedStrings.xml><?xml version="1.0" encoding="utf-8"?>
<sst xmlns="http://schemas.openxmlformats.org/spreadsheetml/2006/main" count="132" uniqueCount="99">
  <si>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</si>
  <si>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</si>
  <si>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</si>
  <si>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</si>
  <si>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</si>
  <si>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</si>
  <si>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</si>
  <si>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</si>
  <si>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</si>
  <si>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</si>
  <si>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</si>
  <si>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</si>
  <si>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</si>
  <si>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</si>
  <si>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</si>
  <si>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</si>
  <si>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</si>
  <si>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</si>
  <si>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</si>
  <si>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</si>
  <si>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</si>
  <si>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</si>
  <si>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</si>
  <si>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Septiembre-Octubre</t>
  </si>
  <si>
    <t>Subtotal Costo Maquinaria</t>
  </si>
  <si>
    <t>INSUMOS</t>
  </si>
  <si>
    <t>Insumos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</si>
  <si>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</si>
  <si>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</si>
  <si>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</si>
  <si>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</si>
  <si>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</si>
  <si>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</si>
  <si>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</si>
  <si>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</si>
  <si>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</si>
  <si>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</si>
  <si>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</si>
  <si>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</si>
  <si>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</si>
  <si>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</si>
  <si>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</si>
  <si>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</si>
  <si>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</si>
  <si>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</si>
  <si>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</si>
  <si>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</si>
  <si>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</si>
  <si>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</si>
  <si>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</si>
  <si>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</si>
  <si>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Todas la comunas del Área</t>
  </si>
  <si>
    <t>de Aysén</t>
  </si>
  <si>
    <t>No hay</t>
  </si>
  <si>
    <t>SFT</t>
  </si>
  <si>
    <t>saco 25 kg</t>
  </si>
  <si>
    <t>Urea</t>
  </si>
  <si>
    <t>Azufre</t>
  </si>
  <si>
    <t>BOVINOS DE CARNE</t>
  </si>
  <si>
    <t>RAZA</t>
  </si>
  <si>
    <t>RENDIMIENTO (Kg carne/rebaño)</t>
  </si>
  <si>
    <t>Abril</t>
  </si>
  <si>
    <t>PRECIO ESPERADO ($/Kg)</t>
  </si>
  <si>
    <t>Feria</t>
  </si>
  <si>
    <t>Forrajeo invernal</t>
  </si>
  <si>
    <t>Anual</t>
  </si>
  <si>
    <t>Fardos</t>
  </si>
  <si>
    <t>FÁRMACOS</t>
  </si>
  <si>
    <t>Medicamentos veterinarios</t>
  </si>
  <si>
    <t>Cabeza</t>
  </si>
  <si>
    <t>Rendimiento (Kg carne/rebaño)</t>
  </si>
  <si>
    <t>Costo unitario ($/Kg carne) (*)</t>
  </si>
  <si>
    <t>COSTOS DIRECTOS DE PRODUCCIÓN POR REBAÑO DE 30 VIENTRES (INCLUYE IVA)</t>
  </si>
  <si>
    <t>ESCENARIOS COSTO UNITARIO  ($/Kg carne)</t>
  </si>
  <si>
    <t>Angus</t>
  </si>
  <si>
    <t>Coyhaique</t>
  </si>
  <si>
    <t>Julio-Octubre</t>
  </si>
  <si>
    <t>Medio (venta 20 Terneros)</t>
  </si>
  <si>
    <t>Mantención de cercos y trabajos prediales</t>
  </si>
  <si>
    <t>Producto</t>
  </si>
  <si>
    <t>Precio</t>
  </si>
  <si>
    <t>Total</t>
  </si>
  <si>
    <t>Terneros</t>
  </si>
  <si>
    <t>Cantidad Kg</t>
  </si>
  <si>
    <t>Vaca reemplazo</t>
  </si>
  <si>
    <t xml:space="preserve">Alimentacion </t>
  </si>
  <si>
    <t>7. cuadro de ingresos</t>
  </si>
  <si>
    <t>7.Cuadro Ingresos</t>
  </si>
  <si>
    <t>ver nota 7</t>
  </si>
  <si>
    <t>Fertilizacion de pradera</t>
  </si>
  <si>
    <t>Septiembre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</si>
  <si>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</si>
  <si>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</si>
  <si>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Potasio</t>
  </si>
  <si>
    <t>Cantidad</t>
  </si>
  <si>
    <t>COSTO TOTAL.</t>
  </si>
  <si>
    <t>$/30 vientres</t>
  </si>
  <si>
    <t>N° JM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</si>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</sst>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.00&quot; &quot;;&quot;-&quot;* #,##0.0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6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center" wrapText="1"/>
    </xf>
    <xf numFmtId="49" fontId="1" fillId="2" borderId="19" xfId="0" applyNumberFormat="1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49" fontId="5" fillId="3" borderId="20" xfId="0" applyNumberFormat="1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1" fillId="2" borderId="6" xfId="0" applyNumberFormat="1" applyFont="1" applyFill="1" applyBorder="1" applyAlignment="1">
      <alignment horizontal="center" wrapText="1"/>
    </xf>
    <xf numFmtId="0" fontId="1" fillId="2" borderId="19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right" vertical="center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wrapText="1"/>
    </xf>
    <xf numFmtId="166" fontId="1" fillId="2" borderId="6" xfId="0" applyNumberFormat="1" applyFont="1" applyFill="1" applyBorder="1" applyAlignment="1"/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7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Border="1" applyAlignment="1"/>
    <xf numFmtId="0" fontId="2" fillId="2" borderId="18" xfId="0" applyFont="1" applyFill="1" applyBorder="1" applyAlignment="1">
      <alignment horizont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0" fontId="7" fillId="2" borderId="25" xfId="0" applyFont="1" applyFill="1" applyBorder="1" applyAlignment="1"/>
    <xf numFmtId="49" fontId="8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164" fontId="8" fillId="5" borderId="29" xfId="0" applyNumberFormat="1" applyFont="1" applyFill="1" applyBorder="1" applyAlignment="1">
      <alignment vertical="center"/>
    </xf>
    <xf numFmtId="49" fontId="8" fillId="3" borderId="30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31" xfId="0" applyNumberFormat="1" applyFont="1" applyFill="1" applyBorder="1" applyAlignment="1">
      <alignment vertical="center"/>
    </xf>
    <xf numFmtId="49" fontId="8" fillId="5" borderId="30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31" xfId="0" applyNumberFormat="1" applyFont="1" applyFill="1" applyBorder="1" applyAlignment="1">
      <alignment vertical="center"/>
    </xf>
    <xf numFmtId="49" fontId="8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4" fontId="8" fillId="6" borderId="34" xfId="0" applyNumberFormat="1" applyFont="1" applyFill="1" applyBorder="1" applyAlignment="1">
      <alignment vertical="center"/>
    </xf>
    <xf numFmtId="49" fontId="7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164" fontId="8" fillId="2" borderId="23" xfId="0" applyNumberFormat="1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49" fontId="12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23" xfId="0" applyFont="1" applyFill="1" applyBorder="1" applyAlignment="1"/>
    <xf numFmtId="0" fontId="14" fillId="2" borderId="49" xfId="0" applyFont="1" applyFill="1" applyBorder="1" applyAlignment="1"/>
    <xf numFmtId="49" fontId="14" fillId="2" borderId="50" xfId="0" applyNumberFormat="1" applyFont="1" applyFill="1" applyBorder="1" applyAlignment="1">
      <alignment vertical="center"/>
    </xf>
    <xf numFmtId="0" fontId="14" fillId="2" borderId="51" xfId="0" applyFont="1" applyFill="1" applyBorder="1" applyAlignment="1"/>
    <xf numFmtId="0" fontId="14" fillId="2" borderId="52" xfId="0" applyFont="1" applyFill="1" applyBorder="1" applyAlignment="1"/>
    <xf numFmtId="49" fontId="14" fillId="2" borderId="23" xfId="0" applyNumberFormat="1" applyFont="1" applyFill="1" applyBorder="1" applyAlignment="1">
      <alignment vertical="center"/>
    </xf>
    <xf numFmtId="0" fontId="1" fillId="0" borderId="0" xfId="0" applyNumberFormat="1" applyFont="1"/>
    <xf numFmtId="3" fontId="1" fillId="0" borderId="57" xfId="0" applyNumberFormat="1" applyFont="1" applyBorder="1"/>
    <xf numFmtId="0" fontId="1" fillId="0" borderId="0" xfId="0" applyNumberFormat="1" applyFont="1" applyAlignment="1"/>
    <xf numFmtId="3" fontId="1" fillId="0" borderId="0" xfId="0" applyNumberFormat="1" applyFont="1" applyAlignment="1"/>
    <xf numFmtId="0" fontId="14" fillId="2" borderId="23" xfId="0" applyFont="1" applyFill="1" applyBorder="1" applyAlignment="1">
      <alignment vertical="center"/>
    </xf>
    <xf numFmtId="0" fontId="14" fillId="9" borderId="44" xfId="0" applyFont="1" applyFill="1" applyBorder="1" applyAlignment="1"/>
    <xf numFmtId="0" fontId="14" fillId="7" borderId="23" xfId="0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49" fontId="12" fillId="8" borderId="24" xfId="0" applyNumberFormat="1" applyFont="1" applyFill="1" applyBorder="1" applyAlignment="1">
      <alignment vertical="center"/>
    </xf>
    <xf numFmtId="49" fontId="14" fillId="8" borderId="36" xfId="0" applyNumberFormat="1" applyFont="1" applyFill="1" applyBorder="1" applyAlignment="1"/>
    <xf numFmtId="49" fontId="12" fillId="2" borderId="37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4" fillId="2" borderId="38" xfId="0" applyNumberFormat="1" applyFont="1" applyFill="1" applyBorder="1" applyAlignment="1"/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49" fontId="12" fillId="8" borderId="39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9" fontId="12" fillId="8" borderId="41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7" fillId="2" borderId="21" xfId="0" applyFont="1" applyFill="1" applyBorder="1" applyAlignment="1"/>
    <xf numFmtId="0" fontId="10" fillId="9" borderId="22" xfId="0" applyFont="1" applyFill="1" applyBorder="1" applyAlignment="1">
      <alignment vertical="center"/>
    </xf>
    <xf numFmtId="49" fontId="15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49" fontId="12" fillId="8" borderId="54" xfId="0" applyNumberFormat="1" applyFont="1" applyFill="1" applyBorder="1" applyAlignment="1">
      <alignment vertical="center"/>
    </xf>
    <xf numFmtId="3" fontId="12" fillId="8" borderId="55" xfId="0" applyNumberFormat="1" applyFont="1" applyFill="1" applyBorder="1" applyAlignment="1">
      <alignment vertical="center"/>
    </xf>
    <xf numFmtId="41" fontId="12" fillId="8" borderId="55" xfId="1" applyFont="1" applyFill="1" applyBorder="1" applyAlignment="1">
      <alignment vertical="center"/>
    </xf>
    <xf numFmtId="41" fontId="12" fillId="8" borderId="56" xfId="1" applyFont="1" applyFill="1" applyBorder="1" applyAlignment="1">
      <alignment vertical="center"/>
    </xf>
    <xf numFmtId="0" fontId="12" fillId="7" borderId="23" xfId="0" applyFont="1" applyFill="1" applyBorder="1" applyAlignment="1">
      <alignment vertical="center"/>
    </xf>
    <xf numFmtId="164" fontId="16" fillId="2" borderId="23" xfId="0" applyNumberFormat="1" applyFont="1" applyFill="1" applyBorder="1" applyAlignment="1">
      <alignment vertical="center"/>
    </xf>
    <xf numFmtId="165" fontId="12" fillId="8" borderId="41" xfId="0" applyNumberFormat="1" applyFont="1" applyFill="1" applyBorder="1" applyAlignment="1">
      <alignment vertical="center"/>
    </xf>
    <xf numFmtId="49" fontId="15" fillId="9" borderId="42" xfId="0" applyNumberFormat="1" applyFont="1" applyFill="1" applyBorder="1" applyAlignment="1">
      <alignment vertical="center"/>
    </xf>
    <xf numFmtId="0" fontId="12" fillId="9" borderId="43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" fillId="0" borderId="61" xfId="0" applyNumberFormat="1" applyFont="1" applyBorder="1"/>
    <xf numFmtId="3" fontId="1" fillId="0" borderId="62" xfId="0" applyNumberFormat="1" applyFont="1" applyBorder="1"/>
    <xf numFmtId="0" fontId="1" fillId="0" borderId="63" xfId="0" applyNumberFormat="1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0" fontId="1" fillId="10" borderId="58" xfId="0" applyNumberFormat="1" applyFont="1" applyFill="1" applyBorder="1"/>
    <xf numFmtId="0" fontId="1" fillId="10" borderId="59" xfId="0" applyNumberFormat="1" applyFont="1" applyFill="1" applyBorder="1"/>
    <xf numFmtId="0" fontId="1" fillId="10" borderId="60" xfId="0" applyNumberFormat="1" applyFont="1" applyFill="1" applyBorder="1"/>
    <xf numFmtId="0" fontId="4" fillId="0" borderId="0" xfId="0" applyNumberFormat="1" applyFo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749300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zoomScaleNormal="100" workbookViewId="0">
      <selection activeCell="I73" sqref="I73"/>
    </sheetView>
  </sheetViews>
  <sheetFormatPr baseColWidth="10" defaultColWidth="10.85546875" defaultRowHeight="11.25" customHeight="1" x14ac:dyDescent="0.3"/>
  <cols>
    <col min="1" max="1" width="4.42578125" style="42" customWidth="1"/>
    <col min="2" max="2" width="18.28515625" style="42" customWidth="1"/>
    <col min="3" max="3" width="19.42578125" style="42" customWidth="1"/>
    <col min="4" max="4" width="9.42578125" style="42" customWidth="1"/>
    <col min="5" max="5" width="14.42578125" style="42" customWidth="1"/>
    <col min="6" max="6" width="11" style="42" customWidth="1"/>
    <col min="7" max="7" width="12.42578125" style="42" customWidth="1"/>
    <col min="8" max="255" width="10.85546875" style="42" customWidth="1"/>
    <col min="256" max="16384" width="10.85546875" style="43"/>
  </cols>
  <sheetData>
    <row r="1" spans="1:7" ht="15" customHeight="1" x14ac:dyDescent="0.3">
      <c r="A1" s="41"/>
      <c r="B1" s="41"/>
      <c r="C1" s="41"/>
      <c r="D1" s="41"/>
      <c r="E1" s="41"/>
      <c r="F1" s="41"/>
      <c r="G1" s="41"/>
    </row>
    <row r="2" spans="1:7" ht="15" customHeight="1" x14ac:dyDescent="0.3">
      <c r="A2" s="41"/>
      <c r="B2" s="41"/>
      <c r="C2" s="41"/>
      <c r="D2" s="41"/>
      <c r="E2" s="41"/>
      <c r="F2" s="41"/>
      <c r="G2" s="41"/>
    </row>
    <row r="3" spans="1:7" ht="15" customHeight="1" x14ac:dyDescent="0.3">
      <c r="A3" s="41"/>
      <c r="B3" s="41"/>
      <c r="C3" s="41"/>
      <c r="D3" s="41"/>
      <c r="E3" s="41"/>
      <c r="F3" s="41"/>
      <c r="G3" s="41"/>
    </row>
    <row r="4" spans="1:7" ht="15" customHeight="1" x14ac:dyDescent="0.3">
      <c r="A4" s="41"/>
      <c r="B4" s="41"/>
      <c r="C4" s="41"/>
      <c r="D4" s="41"/>
      <c r="E4" s="41"/>
      <c r="F4" s="41"/>
      <c r="G4" s="41"/>
    </row>
    <row r="5" spans="1:7" ht="15" customHeight="1" x14ac:dyDescent="0.3">
      <c r="A5" s="41"/>
      <c r="B5" s="41"/>
      <c r="C5" s="41"/>
      <c r="D5" s="41"/>
      <c r="E5" s="41"/>
      <c r="F5" s="41"/>
      <c r="G5" s="41"/>
    </row>
    <row r="6" spans="1:7" ht="15" customHeight="1" x14ac:dyDescent="0.3">
      <c r="A6" s="41"/>
      <c r="B6" s="41"/>
      <c r="C6" s="41"/>
      <c r="D6" s="41"/>
      <c r="E6" s="41"/>
      <c r="F6" s="41"/>
      <c r="G6" s="41"/>
    </row>
    <row r="7" spans="1:7" ht="15" customHeight="1" x14ac:dyDescent="0.3">
      <c r="A7" s="41"/>
      <c r="B7" s="41"/>
      <c r="C7" s="41"/>
      <c r="D7" s="41"/>
      <c r="E7" s="41"/>
      <c r="F7" s="41"/>
      <c r="G7" s="41"/>
    </row>
    <row r="8" spans="1:7" ht="15" customHeight="1" x14ac:dyDescent="0.3">
      <c r="A8" s="41"/>
      <c r="B8" s="44"/>
      <c r="C8" s="45"/>
      <c r="D8" s="41"/>
      <c r="E8" s="45"/>
      <c r="F8" s="45"/>
      <c r="G8" s="45"/>
    </row>
    <row r="9" spans="1:7" ht="12" customHeight="1" x14ac:dyDescent="0.3">
      <c r="A9" s="46"/>
      <c r="B9" s="47" t="s">
        <v>0</v>
      </c>
      <c r="C9" s="48" t="s">
        <v>58</v>
      </c>
      <c r="D9" s="2"/>
      <c r="E9" s="147" t="s">
        <v>60</v>
      </c>
      <c r="F9" s="148"/>
      <c r="G9" s="40" t="s">
        <v>88</v>
      </c>
    </row>
    <row r="10" spans="1:7" ht="15.75" customHeight="1" x14ac:dyDescent="0.3">
      <c r="A10" s="46"/>
      <c r="B10" s="1" t="s">
        <v>59</v>
      </c>
      <c r="C10" s="36" t="s">
        <v>74</v>
      </c>
      <c r="D10" s="2"/>
      <c r="E10" s="145" t="s">
        <v>1</v>
      </c>
      <c r="F10" s="146"/>
      <c r="G10" s="37" t="s">
        <v>61</v>
      </c>
    </row>
    <row r="11" spans="1:7" ht="15.75" customHeight="1" x14ac:dyDescent="0.3">
      <c r="A11" s="46"/>
      <c r="B11" s="1" t="s">
        <v>2</v>
      </c>
      <c r="C11" s="3" t="s">
        <v>77</v>
      </c>
      <c r="D11" s="2"/>
      <c r="E11" s="143" t="s">
        <v>62</v>
      </c>
      <c r="F11" s="144"/>
      <c r="G11" s="40" t="s">
        <v>88</v>
      </c>
    </row>
    <row r="12" spans="1:7" ht="11.25" customHeight="1" x14ac:dyDescent="0.3">
      <c r="A12" s="46"/>
      <c r="B12" s="1" t="s">
        <v>3</v>
      </c>
      <c r="C12" s="4" t="s">
        <v>52</v>
      </c>
      <c r="D12" s="2"/>
      <c r="E12" s="32" t="s">
        <v>4</v>
      </c>
      <c r="F12" s="33"/>
      <c r="G12" s="5">
        <f>+E71</f>
        <v>7857000</v>
      </c>
    </row>
    <row r="13" spans="1:7" ht="11.25" customHeight="1" x14ac:dyDescent="0.3">
      <c r="A13" s="46"/>
      <c r="B13" s="1" t="s">
        <v>5</v>
      </c>
      <c r="C13" s="3" t="s">
        <v>75</v>
      </c>
      <c r="D13" s="2"/>
      <c r="E13" s="143" t="s">
        <v>6</v>
      </c>
      <c r="F13" s="144"/>
      <c r="G13" s="3" t="s">
        <v>63</v>
      </c>
    </row>
    <row r="14" spans="1:7" ht="13.5" customHeight="1" x14ac:dyDescent="0.3">
      <c r="A14" s="46"/>
      <c r="B14" s="1" t="s">
        <v>7</v>
      </c>
      <c r="C14" s="3" t="s">
        <v>51</v>
      </c>
      <c r="D14" s="2"/>
      <c r="E14" s="143" t="s">
        <v>8</v>
      </c>
      <c r="F14" s="144"/>
      <c r="G14" s="3" t="s">
        <v>61</v>
      </c>
    </row>
    <row r="15" spans="1:7" ht="18" customHeight="1" x14ac:dyDescent="0.3">
      <c r="A15" s="46"/>
      <c r="B15" s="1" t="s">
        <v>9</v>
      </c>
      <c r="C15" s="38">
        <v>44197</v>
      </c>
      <c r="D15" s="2"/>
      <c r="E15" s="149" t="s">
        <v>10</v>
      </c>
      <c r="F15" s="150"/>
      <c r="G15" s="36" t="s">
        <v>53</v>
      </c>
    </row>
    <row r="16" spans="1:7" ht="12" customHeight="1" x14ac:dyDescent="0.3">
      <c r="A16" s="41"/>
      <c r="B16" s="49"/>
      <c r="C16" s="50"/>
      <c r="D16" s="51"/>
      <c r="E16" s="52"/>
      <c r="F16" s="52"/>
      <c r="G16" s="53"/>
    </row>
    <row r="17" spans="1:7" ht="12" customHeight="1" x14ac:dyDescent="0.3">
      <c r="A17" s="54"/>
      <c r="B17" s="151" t="s">
        <v>72</v>
      </c>
      <c r="C17" s="152"/>
      <c r="D17" s="152"/>
      <c r="E17" s="152"/>
      <c r="F17" s="152"/>
      <c r="G17" s="152"/>
    </row>
    <row r="18" spans="1:7" ht="12" customHeight="1" x14ac:dyDescent="0.3">
      <c r="A18" s="41"/>
      <c r="B18" s="55"/>
      <c r="C18" s="56"/>
      <c r="D18" s="56"/>
      <c r="E18" s="56"/>
      <c r="F18" s="57"/>
      <c r="G18" s="57"/>
    </row>
    <row r="19" spans="1:7" ht="12" customHeight="1" x14ac:dyDescent="0.3">
      <c r="A19" s="46"/>
      <c r="B19" s="58" t="s">
        <v>11</v>
      </c>
      <c r="C19" s="59"/>
      <c r="D19" s="60"/>
      <c r="E19" s="60"/>
      <c r="F19" s="60"/>
      <c r="G19" s="60"/>
    </row>
    <row r="20" spans="1:7" ht="24" customHeight="1" x14ac:dyDescent="0.3">
      <c r="A20" s="54"/>
      <c r="B20" s="61" t="s">
        <v>12</v>
      </c>
      <c r="C20" s="61" t="s">
        <v>13</v>
      </c>
      <c r="D20" s="61" t="s">
        <v>14</v>
      </c>
      <c r="E20" s="61" t="s">
        <v>15</v>
      </c>
      <c r="F20" s="61" t="s">
        <v>16</v>
      </c>
      <c r="G20" s="61" t="s">
        <v>17</v>
      </c>
    </row>
    <row r="21" spans="1:7" ht="12.75" customHeight="1" x14ac:dyDescent="0.3">
      <c r="A21" s="54"/>
      <c r="B21" s="39" t="s">
        <v>78</v>
      </c>
      <c r="C21" s="6" t="s">
        <v>18</v>
      </c>
      <c r="D21" s="34">
        <v>30</v>
      </c>
      <c r="E21" s="6" t="s">
        <v>65</v>
      </c>
      <c r="F21" s="5">
        <v>20000</v>
      </c>
      <c r="G21" s="5">
        <f>(D21*F21)</f>
        <v>600000</v>
      </c>
    </row>
    <row r="22" spans="1:7" ht="12" customHeight="1" x14ac:dyDescent="0.3">
      <c r="A22" s="54"/>
      <c r="B22" s="39" t="s">
        <v>64</v>
      </c>
      <c r="C22" s="6" t="s">
        <v>18</v>
      </c>
      <c r="D22" s="34">
        <v>50</v>
      </c>
      <c r="E22" s="6" t="s">
        <v>76</v>
      </c>
      <c r="F22" s="5">
        <v>20000</v>
      </c>
      <c r="G22" s="5">
        <f>(D22*F22)</f>
        <v>1000000</v>
      </c>
    </row>
    <row r="23" spans="1:7" ht="12.75" customHeight="1" x14ac:dyDescent="0.3">
      <c r="A23" s="54"/>
      <c r="B23" s="7" t="s">
        <v>19</v>
      </c>
      <c r="C23" s="8"/>
      <c r="D23" s="8"/>
      <c r="E23" s="8"/>
      <c r="F23" s="9"/>
      <c r="G23" s="10">
        <f>SUM(G21:G22)</f>
        <v>1600000</v>
      </c>
    </row>
    <row r="24" spans="1:7" ht="12" customHeight="1" x14ac:dyDescent="0.3">
      <c r="A24" s="41"/>
      <c r="B24" s="55"/>
      <c r="C24" s="57"/>
      <c r="D24" s="57"/>
      <c r="E24" s="57"/>
      <c r="F24" s="62"/>
      <c r="G24" s="62"/>
    </row>
    <row r="25" spans="1:7" ht="12" customHeight="1" x14ac:dyDescent="0.3">
      <c r="A25" s="46"/>
      <c r="B25" s="63" t="s">
        <v>20</v>
      </c>
      <c r="C25" s="64"/>
      <c r="D25" s="65"/>
      <c r="E25" s="65"/>
      <c r="F25" s="66"/>
      <c r="G25" s="66"/>
    </row>
    <row r="26" spans="1:7" ht="24" customHeight="1" x14ac:dyDescent="0.3">
      <c r="A26" s="46"/>
      <c r="B26" s="67" t="s">
        <v>12</v>
      </c>
      <c r="C26" s="68" t="s">
        <v>13</v>
      </c>
      <c r="D26" s="68" t="s">
        <v>14</v>
      </c>
      <c r="E26" s="67" t="s">
        <v>15</v>
      </c>
      <c r="F26" s="68" t="s">
        <v>16</v>
      </c>
      <c r="G26" s="67" t="s">
        <v>17</v>
      </c>
    </row>
    <row r="27" spans="1:7" ht="12" customHeight="1" x14ac:dyDescent="0.3">
      <c r="A27" s="46"/>
      <c r="B27" s="69"/>
      <c r="C27" s="70"/>
      <c r="D27" s="70"/>
      <c r="E27" s="70"/>
      <c r="F27" s="71"/>
      <c r="G27" s="71"/>
    </row>
    <row r="28" spans="1:7" ht="12" customHeight="1" x14ac:dyDescent="0.3">
      <c r="A28" s="46"/>
      <c r="B28" s="24" t="s">
        <v>21</v>
      </c>
      <c r="C28" s="25"/>
      <c r="D28" s="25"/>
      <c r="E28" s="25"/>
      <c r="F28" s="26"/>
      <c r="G28" s="27"/>
    </row>
    <row r="29" spans="1:7" ht="12" customHeight="1" x14ac:dyDescent="0.3">
      <c r="A29" s="41"/>
      <c r="B29" s="72"/>
      <c r="C29" s="73"/>
      <c r="D29" s="73"/>
      <c r="E29" s="73"/>
      <c r="F29" s="74"/>
      <c r="G29" s="74"/>
    </row>
    <row r="30" spans="1:7" ht="12" customHeight="1" x14ac:dyDescent="0.3">
      <c r="A30" s="46"/>
      <c r="B30" s="63" t="s">
        <v>22</v>
      </c>
      <c r="C30" s="64"/>
      <c r="D30" s="65"/>
      <c r="E30" s="65"/>
      <c r="F30" s="66"/>
      <c r="G30" s="66"/>
    </row>
    <row r="31" spans="1:7" ht="24" customHeight="1" x14ac:dyDescent="0.3">
      <c r="A31" s="46"/>
      <c r="B31" s="75" t="s">
        <v>12</v>
      </c>
      <c r="C31" s="75" t="s">
        <v>13</v>
      </c>
      <c r="D31" s="75" t="s">
        <v>97</v>
      </c>
      <c r="E31" s="75" t="s">
        <v>15</v>
      </c>
      <c r="F31" s="76" t="s">
        <v>16</v>
      </c>
      <c r="G31" s="75" t="s">
        <v>17</v>
      </c>
    </row>
    <row r="32" spans="1:7" ht="12.75" customHeight="1" x14ac:dyDescent="0.3">
      <c r="A32" s="54"/>
      <c r="B32" s="11" t="s">
        <v>89</v>
      </c>
      <c r="C32" s="12" t="s">
        <v>98</v>
      </c>
      <c r="D32" s="35">
        <v>1.5</v>
      </c>
      <c r="E32" s="13" t="s">
        <v>90</v>
      </c>
      <c r="F32" s="14">
        <v>224000</v>
      </c>
      <c r="G32" s="14">
        <f>+D32*F32</f>
        <v>336000</v>
      </c>
    </row>
    <row r="33" spans="1:11" ht="12.75" customHeight="1" x14ac:dyDescent="0.3">
      <c r="A33" s="46"/>
      <c r="B33" s="15" t="s">
        <v>24</v>
      </c>
      <c r="C33" s="16"/>
      <c r="D33" s="16"/>
      <c r="E33" s="16"/>
      <c r="F33" s="17"/>
      <c r="G33" s="18">
        <f>SUM(G32:G32)</f>
        <v>336000</v>
      </c>
    </row>
    <row r="34" spans="1:11" ht="12" customHeight="1" x14ac:dyDescent="0.3">
      <c r="A34" s="41"/>
      <c r="B34" s="72"/>
      <c r="C34" s="73"/>
      <c r="D34" s="73"/>
      <c r="E34" s="73"/>
      <c r="F34" s="74"/>
      <c r="G34" s="74"/>
    </row>
    <row r="35" spans="1:11" ht="12" customHeight="1" x14ac:dyDescent="0.3">
      <c r="A35" s="46"/>
      <c r="B35" s="63" t="s">
        <v>25</v>
      </c>
      <c r="C35" s="64"/>
      <c r="D35" s="65"/>
      <c r="E35" s="65"/>
      <c r="F35" s="66"/>
      <c r="G35" s="66"/>
    </row>
    <row r="36" spans="1:11" ht="24" customHeight="1" x14ac:dyDescent="0.3">
      <c r="A36" s="46"/>
      <c r="B36" s="76" t="s">
        <v>26</v>
      </c>
      <c r="C36" s="76" t="s">
        <v>13</v>
      </c>
      <c r="D36" s="76" t="s">
        <v>94</v>
      </c>
      <c r="E36" s="76" t="s">
        <v>15</v>
      </c>
      <c r="F36" s="76" t="s">
        <v>16</v>
      </c>
      <c r="G36" s="76" t="s">
        <v>17</v>
      </c>
      <c r="K36" s="77"/>
    </row>
    <row r="37" spans="1:11" ht="12.75" customHeight="1" x14ac:dyDescent="0.3">
      <c r="A37" s="54"/>
      <c r="B37" s="22" t="s">
        <v>27</v>
      </c>
      <c r="C37" s="23"/>
      <c r="D37" s="33"/>
      <c r="E37" s="23"/>
      <c r="F37" s="21"/>
      <c r="G37" s="21"/>
    </row>
    <row r="38" spans="1:11" ht="12.75" customHeight="1" x14ac:dyDescent="0.3">
      <c r="A38" s="54"/>
      <c r="B38" s="32" t="s">
        <v>56</v>
      </c>
      <c r="C38" s="19" t="s">
        <v>55</v>
      </c>
      <c r="D38" s="20">
        <v>8</v>
      </c>
      <c r="E38" s="19" t="s">
        <v>23</v>
      </c>
      <c r="F38" s="21">
        <v>11500</v>
      </c>
      <c r="G38" s="21">
        <f>(D38*F38)</f>
        <v>92000</v>
      </c>
    </row>
    <row r="39" spans="1:11" ht="12.75" customHeight="1" x14ac:dyDescent="0.3">
      <c r="A39" s="54"/>
      <c r="B39" s="32" t="s">
        <v>54</v>
      </c>
      <c r="C39" s="19" t="s">
        <v>55</v>
      </c>
      <c r="D39" s="20">
        <v>6</v>
      </c>
      <c r="E39" s="19" t="s">
        <v>23</v>
      </c>
      <c r="F39" s="21">
        <v>11000</v>
      </c>
      <c r="G39" s="21">
        <f t="shared" ref="G39:G41" si="0">(D39*F39)</f>
        <v>66000</v>
      </c>
    </row>
    <row r="40" spans="1:11" ht="12.75" customHeight="1" x14ac:dyDescent="0.3">
      <c r="A40" s="54"/>
      <c r="B40" s="32" t="s">
        <v>93</v>
      </c>
      <c r="C40" s="19" t="s">
        <v>55</v>
      </c>
      <c r="D40" s="20">
        <v>4</v>
      </c>
      <c r="E40" s="19" t="s">
        <v>23</v>
      </c>
      <c r="F40" s="21">
        <v>11000</v>
      </c>
      <c r="G40" s="21">
        <f t="shared" si="0"/>
        <v>44000</v>
      </c>
    </row>
    <row r="41" spans="1:11" ht="12.75" customHeight="1" x14ac:dyDescent="0.3">
      <c r="A41" s="54"/>
      <c r="B41" s="32" t="s">
        <v>57</v>
      </c>
      <c r="C41" s="19" t="s">
        <v>55</v>
      </c>
      <c r="D41" s="20">
        <v>2</v>
      </c>
      <c r="E41" s="19" t="s">
        <v>23</v>
      </c>
      <c r="F41" s="21">
        <v>10500</v>
      </c>
      <c r="G41" s="21">
        <f t="shared" si="0"/>
        <v>21000</v>
      </c>
    </row>
    <row r="42" spans="1:11" ht="12.75" customHeight="1" x14ac:dyDescent="0.3">
      <c r="A42" s="54"/>
      <c r="B42" s="22" t="s">
        <v>67</v>
      </c>
      <c r="C42" s="23"/>
      <c r="D42" s="33"/>
      <c r="E42" s="23"/>
      <c r="F42" s="21"/>
      <c r="G42" s="21"/>
    </row>
    <row r="43" spans="1:11" ht="12.75" customHeight="1" x14ac:dyDescent="0.3">
      <c r="A43" s="54"/>
      <c r="B43" s="32" t="s">
        <v>68</v>
      </c>
      <c r="C43" s="19" t="s">
        <v>69</v>
      </c>
      <c r="D43" s="20">
        <v>30</v>
      </c>
      <c r="E43" s="19" t="s">
        <v>23</v>
      </c>
      <c r="F43" s="21">
        <v>3500</v>
      </c>
      <c r="G43" s="21">
        <f>+F43*D43</f>
        <v>105000</v>
      </c>
    </row>
    <row r="44" spans="1:11" ht="13.5" customHeight="1" x14ac:dyDescent="0.3">
      <c r="A44" s="46"/>
      <c r="B44" s="24" t="s">
        <v>28</v>
      </c>
      <c r="C44" s="25"/>
      <c r="D44" s="25"/>
      <c r="E44" s="25"/>
      <c r="F44" s="26"/>
      <c r="G44" s="27">
        <f>SUM(G37:G43)</f>
        <v>328000</v>
      </c>
    </row>
    <row r="45" spans="1:11" ht="12" customHeight="1" x14ac:dyDescent="0.3">
      <c r="A45" s="41"/>
      <c r="B45" s="72"/>
      <c r="C45" s="73"/>
      <c r="D45" s="73"/>
      <c r="E45" s="78"/>
      <c r="F45" s="74"/>
      <c r="G45" s="74"/>
    </row>
    <row r="46" spans="1:11" ht="12" customHeight="1" x14ac:dyDescent="0.3">
      <c r="A46" s="46"/>
      <c r="B46" s="63" t="s">
        <v>29</v>
      </c>
      <c r="C46" s="64"/>
      <c r="D46" s="65"/>
      <c r="E46" s="65"/>
      <c r="F46" s="66"/>
      <c r="G46" s="66"/>
    </row>
    <row r="47" spans="1:11" ht="24" customHeight="1" x14ac:dyDescent="0.3">
      <c r="A47" s="46"/>
      <c r="B47" s="75" t="s">
        <v>30</v>
      </c>
      <c r="C47" s="76" t="s">
        <v>13</v>
      </c>
      <c r="D47" s="76" t="s">
        <v>94</v>
      </c>
      <c r="E47" s="75" t="s">
        <v>15</v>
      </c>
      <c r="F47" s="76" t="s">
        <v>16</v>
      </c>
      <c r="G47" s="75" t="s">
        <v>17</v>
      </c>
    </row>
    <row r="48" spans="1:11" ht="12.75" customHeight="1" x14ac:dyDescent="0.3">
      <c r="A48" s="54"/>
      <c r="B48" s="39" t="s">
        <v>85</v>
      </c>
      <c r="C48" s="19" t="s">
        <v>66</v>
      </c>
      <c r="D48" s="21">
        <v>200</v>
      </c>
      <c r="E48" s="6" t="s">
        <v>61</v>
      </c>
      <c r="F48" s="21">
        <v>3500</v>
      </c>
      <c r="G48" s="21">
        <f>+D48*F48</f>
        <v>700000</v>
      </c>
    </row>
    <row r="49" spans="1:7" ht="13.5" customHeight="1" x14ac:dyDescent="0.3">
      <c r="A49" s="46"/>
      <c r="B49" s="28" t="s">
        <v>31</v>
      </c>
      <c r="C49" s="29"/>
      <c r="D49" s="29"/>
      <c r="E49" s="29"/>
      <c r="F49" s="30"/>
      <c r="G49" s="31">
        <f>SUM(G48)</f>
        <v>700000</v>
      </c>
    </row>
    <row r="50" spans="1:7" ht="12" customHeight="1" x14ac:dyDescent="0.3">
      <c r="A50" s="41"/>
      <c r="B50" s="79"/>
      <c r="C50" s="79"/>
      <c r="D50" s="79"/>
      <c r="E50" s="79"/>
      <c r="F50" s="80"/>
      <c r="G50" s="80"/>
    </row>
    <row r="51" spans="1:7" ht="12" customHeight="1" x14ac:dyDescent="0.3">
      <c r="A51" s="81"/>
      <c r="B51" s="82" t="s">
        <v>32</v>
      </c>
      <c r="C51" s="83"/>
      <c r="D51" s="83"/>
      <c r="E51" s="83"/>
      <c r="F51" s="83"/>
      <c r="G51" s="84">
        <f>G23+G28+G33+G44+G49</f>
        <v>2964000</v>
      </c>
    </row>
    <row r="52" spans="1:7" ht="12" customHeight="1" x14ac:dyDescent="0.3">
      <c r="A52" s="81"/>
      <c r="B52" s="85" t="s">
        <v>33</v>
      </c>
      <c r="C52" s="86"/>
      <c r="D52" s="86"/>
      <c r="E52" s="86"/>
      <c r="F52" s="86"/>
      <c r="G52" s="87">
        <f>G51*0.05</f>
        <v>148200</v>
      </c>
    </row>
    <row r="53" spans="1:7" ht="12" customHeight="1" x14ac:dyDescent="0.3">
      <c r="A53" s="81"/>
      <c r="B53" s="88" t="s">
        <v>34</v>
      </c>
      <c r="C53" s="89"/>
      <c r="D53" s="89"/>
      <c r="E53" s="89"/>
      <c r="F53" s="89"/>
      <c r="G53" s="90">
        <f>G52+G51</f>
        <v>3112200</v>
      </c>
    </row>
    <row r="54" spans="1:7" ht="12" customHeight="1" x14ac:dyDescent="0.3">
      <c r="A54" s="81"/>
      <c r="B54" s="85" t="s">
        <v>35</v>
      </c>
      <c r="C54" s="86"/>
      <c r="D54" s="86"/>
      <c r="E54" s="86"/>
      <c r="F54" s="86"/>
      <c r="G54" s="87">
        <f>G12</f>
        <v>7857000</v>
      </c>
    </row>
    <row r="55" spans="1:7" ht="12" customHeight="1" x14ac:dyDescent="0.3">
      <c r="A55" s="81"/>
      <c r="B55" s="91" t="s">
        <v>36</v>
      </c>
      <c r="C55" s="92"/>
      <c r="D55" s="92"/>
      <c r="E55" s="92"/>
      <c r="F55" s="92"/>
      <c r="G55" s="93">
        <f>G54-G53</f>
        <v>4744800</v>
      </c>
    </row>
    <row r="56" spans="1:7" ht="12" customHeight="1" x14ac:dyDescent="0.3">
      <c r="A56" s="81"/>
      <c r="B56" s="94" t="s">
        <v>91</v>
      </c>
      <c r="C56" s="95"/>
      <c r="D56" s="95"/>
      <c r="E56" s="95"/>
      <c r="F56" s="95"/>
      <c r="G56" s="96"/>
    </row>
    <row r="57" spans="1:7" ht="12.75" customHeight="1" thickBot="1" x14ac:dyDescent="0.35">
      <c r="A57" s="81"/>
      <c r="B57" s="97"/>
      <c r="C57" s="95"/>
      <c r="D57" s="95"/>
      <c r="E57" s="95"/>
      <c r="F57" s="95"/>
      <c r="G57" s="96"/>
    </row>
    <row r="58" spans="1:7" ht="12" customHeight="1" x14ac:dyDescent="0.3">
      <c r="A58" s="81"/>
      <c r="B58" s="98" t="s">
        <v>92</v>
      </c>
      <c r="C58" s="99"/>
      <c r="D58" s="99"/>
      <c r="E58" s="99"/>
      <c r="F58" s="100"/>
      <c r="G58" s="96"/>
    </row>
    <row r="59" spans="1:7" ht="12" customHeight="1" x14ac:dyDescent="0.3">
      <c r="A59" s="81"/>
      <c r="B59" s="101" t="s">
        <v>37</v>
      </c>
      <c r="C59" s="102"/>
      <c r="D59" s="102"/>
      <c r="E59" s="102"/>
      <c r="F59" s="103"/>
      <c r="G59" s="96"/>
    </row>
    <row r="60" spans="1:7" ht="12" customHeight="1" x14ac:dyDescent="0.3">
      <c r="A60" s="81"/>
      <c r="B60" s="101" t="s">
        <v>38</v>
      </c>
      <c r="C60" s="102"/>
      <c r="D60" s="102"/>
      <c r="E60" s="102"/>
      <c r="F60" s="103"/>
      <c r="G60" s="96"/>
    </row>
    <row r="61" spans="1:7" ht="12" customHeight="1" x14ac:dyDescent="0.3">
      <c r="A61" s="81"/>
      <c r="B61" s="101" t="s">
        <v>39</v>
      </c>
      <c r="C61" s="102"/>
      <c r="D61" s="102"/>
      <c r="E61" s="102"/>
      <c r="F61" s="103"/>
      <c r="G61" s="96"/>
    </row>
    <row r="62" spans="1:7" ht="12" customHeight="1" x14ac:dyDescent="0.3">
      <c r="A62" s="81"/>
      <c r="B62" s="101" t="s">
        <v>40</v>
      </c>
      <c r="C62" s="102"/>
      <c r="D62" s="102"/>
      <c r="E62" s="102"/>
      <c r="F62" s="103"/>
      <c r="G62" s="96"/>
    </row>
    <row r="63" spans="1:7" ht="12" customHeight="1" x14ac:dyDescent="0.3">
      <c r="A63" s="81"/>
      <c r="B63" s="101" t="s">
        <v>41</v>
      </c>
      <c r="C63" s="102"/>
      <c r="D63" s="102"/>
      <c r="E63" s="102"/>
      <c r="F63" s="103"/>
      <c r="G63" s="96"/>
    </row>
    <row r="64" spans="1:7" ht="12.75" customHeight="1" x14ac:dyDescent="0.3">
      <c r="A64" s="81"/>
      <c r="B64" s="101" t="s">
        <v>42</v>
      </c>
      <c r="C64" s="102"/>
      <c r="D64" s="102"/>
      <c r="E64" s="102"/>
      <c r="F64" s="103"/>
      <c r="G64" s="96"/>
    </row>
    <row r="65" spans="1:7" ht="12.75" customHeight="1" thickBot="1" x14ac:dyDescent="0.35">
      <c r="A65" s="81"/>
      <c r="B65" s="104" t="s">
        <v>86</v>
      </c>
      <c r="C65" s="105"/>
      <c r="D65" s="105"/>
      <c r="E65" s="105"/>
      <c r="F65" s="106"/>
      <c r="G65" s="96"/>
    </row>
    <row r="66" spans="1:7" ht="12.75" customHeight="1" x14ac:dyDescent="0.3">
      <c r="A66" s="81"/>
      <c r="B66" s="107"/>
      <c r="C66" s="102"/>
      <c r="D66" s="102"/>
      <c r="E66" s="102"/>
      <c r="F66" s="102"/>
      <c r="G66" s="96"/>
    </row>
    <row r="67" spans="1:7" ht="12.75" customHeight="1" thickBot="1" x14ac:dyDescent="0.35">
      <c r="A67" s="81"/>
      <c r="B67" s="161" t="s">
        <v>87</v>
      </c>
      <c r="C67" s="108"/>
      <c r="D67" s="108"/>
      <c r="E67" s="108"/>
      <c r="F67" s="102"/>
      <c r="G67" s="96"/>
    </row>
    <row r="68" spans="1:7" ht="12.75" customHeight="1" x14ac:dyDescent="0.3">
      <c r="A68" s="81"/>
      <c r="B68" s="158" t="s">
        <v>79</v>
      </c>
      <c r="C68" s="159" t="s">
        <v>83</v>
      </c>
      <c r="D68" s="159" t="s">
        <v>80</v>
      </c>
      <c r="E68" s="160" t="s">
        <v>81</v>
      </c>
      <c r="F68" s="102"/>
      <c r="G68" s="96"/>
    </row>
    <row r="69" spans="1:7" ht="12.75" customHeight="1" x14ac:dyDescent="0.3">
      <c r="A69" s="81"/>
      <c r="B69" s="153" t="s">
        <v>82</v>
      </c>
      <c r="C69" s="109">
        <v>5000</v>
      </c>
      <c r="D69" s="109">
        <v>1350</v>
      </c>
      <c r="E69" s="154">
        <f>+C69*D69</f>
        <v>6750000</v>
      </c>
      <c r="F69" s="102"/>
      <c r="G69" s="96"/>
    </row>
    <row r="70" spans="1:7" ht="12.75" customHeight="1" x14ac:dyDescent="0.3">
      <c r="A70" s="81"/>
      <c r="B70" s="153" t="s">
        <v>84</v>
      </c>
      <c r="C70" s="109">
        <v>1350</v>
      </c>
      <c r="D70" s="109">
        <v>820</v>
      </c>
      <c r="E70" s="154">
        <f>+C70*D70</f>
        <v>1107000</v>
      </c>
      <c r="F70" s="102"/>
      <c r="G70" s="96"/>
    </row>
    <row r="71" spans="1:7" ht="12.75" customHeight="1" thickBot="1" x14ac:dyDescent="0.35">
      <c r="A71" s="81"/>
      <c r="B71" s="155"/>
      <c r="C71" s="156">
        <f>SUM(C69:C70)</f>
        <v>6350</v>
      </c>
      <c r="D71" s="156"/>
      <c r="E71" s="157">
        <f>SUM(E69:E70)</f>
        <v>7857000</v>
      </c>
      <c r="F71" s="102"/>
      <c r="G71" s="96"/>
    </row>
    <row r="72" spans="1:7" ht="12.75" customHeight="1" x14ac:dyDescent="0.3">
      <c r="A72" s="81"/>
      <c r="B72" s="110"/>
      <c r="C72" s="111"/>
      <c r="D72" s="110"/>
      <c r="E72" s="110"/>
      <c r="F72" s="102"/>
      <c r="G72" s="96"/>
    </row>
    <row r="73" spans="1:7" ht="12.75" customHeight="1" x14ac:dyDescent="0.3">
      <c r="A73" s="81"/>
      <c r="B73" s="112"/>
      <c r="C73" s="102"/>
      <c r="D73" s="102"/>
      <c r="E73" s="102"/>
      <c r="F73" s="102"/>
      <c r="G73" s="96"/>
    </row>
    <row r="74" spans="1:7" ht="12.75" customHeight="1" x14ac:dyDescent="0.3">
      <c r="A74" s="81"/>
      <c r="B74" s="112"/>
      <c r="C74" s="102"/>
      <c r="D74" s="102"/>
      <c r="E74" s="102"/>
      <c r="F74" s="102"/>
      <c r="G74" s="96"/>
    </row>
    <row r="75" spans="1:7" ht="15" customHeight="1" thickBot="1" x14ac:dyDescent="0.35">
      <c r="A75" s="81"/>
      <c r="B75" s="141" t="s">
        <v>43</v>
      </c>
      <c r="C75" s="142"/>
      <c r="D75" s="113"/>
      <c r="E75" s="114"/>
      <c r="F75" s="114"/>
      <c r="G75" s="96"/>
    </row>
    <row r="76" spans="1:7" ht="12" customHeight="1" x14ac:dyDescent="0.3">
      <c r="A76" s="81"/>
      <c r="B76" s="115" t="s">
        <v>30</v>
      </c>
      <c r="C76" s="116" t="s">
        <v>96</v>
      </c>
      <c r="D76" s="117" t="s">
        <v>44</v>
      </c>
      <c r="E76" s="114"/>
      <c r="F76" s="114"/>
      <c r="G76" s="96"/>
    </row>
    <row r="77" spans="1:7" ht="12" customHeight="1" x14ac:dyDescent="0.3">
      <c r="A77" s="81"/>
      <c r="B77" s="118" t="s">
        <v>45</v>
      </c>
      <c r="C77" s="119">
        <f>+G23</f>
        <v>1600000</v>
      </c>
      <c r="D77" s="120">
        <f>(C77/C83)</f>
        <v>0.51410577726367201</v>
      </c>
      <c r="E77" s="114"/>
      <c r="F77" s="114"/>
      <c r="G77" s="96"/>
    </row>
    <row r="78" spans="1:7" ht="12" customHeight="1" x14ac:dyDescent="0.3">
      <c r="A78" s="81"/>
      <c r="B78" s="118" t="s">
        <v>46</v>
      </c>
      <c r="C78" s="121">
        <v>0</v>
      </c>
      <c r="D78" s="120">
        <v>0</v>
      </c>
      <c r="E78" s="114"/>
      <c r="F78" s="114"/>
      <c r="G78" s="96"/>
    </row>
    <row r="79" spans="1:7" ht="12" customHeight="1" x14ac:dyDescent="0.3">
      <c r="A79" s="81"/>
      <c r="B79" s="118" t="s">
        <v>47</v>
      </c>
      <c r="C79" s="119">
        <f>+G33</f>
        <v>336000</v>
      </c>
      <c r="D79" s="120">
        <f>(C79/C83)</f>
        <v>0.10796221322537113</v>
      </c>
      <c r="E79" s="114"/>
      <c r="F79" s="114"/>
      <c r="G79" s="96"/>
    </row>
    <row r="80" spans="1:7" ht="12" customHeight="1" x14ac:dyDescent="0.3">
      <c r="A80" s="81"/>
      <c r="B80" s="118" t="s">
        <v>26</v>
      </c>
      <c r="C80" s="119">
        <f>+G44</f>
        <v>328000</v>
      </c>
      <c r="D80" s="120">
        <f>(C80/C83)</f>
        <v>0.10539168433905276</v>
      </c>
      <c r="E80" s="114"/>
      <c r="F80" s="114"/>
      <c r="G80" s="96"/>
    </row>
    <row r="81" spans="1:7" ht="12" customHeight="1" x14ac:dyDescent="0.3">
      <c r="A81" s="81"/>
      <c r="B81" s="118" t="s">
        <v>48</v>
      </c>
      <c r="C81" s="122">
        <f>+G49</f>
        <v>700000</v>
      </c>
      <c r="D81" s="120">
        <f>(C81/C83)</f>
        <v>0.22492127755285651</v>
      </c>
      <c r="E81" s="123"/>
      <c r="F81" s="123"/>
      <c r="G81" s="96"/>
    </row>
    <row r="82" spans="1:7" ht="12" customHeight="1" x14ac:dyDescent="0.3">
      <c r="A82" s="81"/>
      <c r="B82" s="118" t="s">
        <v>49</v>
      </c>
      <c r="C82" s="122">
        <f>+G52</f>
        <v>148200</v>
      </c>
      <c r="D82" s="120">
        <f>(C82/C83)</f>
        <v>4.7619047619047616E-2</v>
      </c>
      <c r="E82" s="123"/>
      <c r="F82" s="123"/>
      <c r="G82" s="96"/>
    </row>
    <row r="83" spans="1:7" ht="12.75" customHeight="1" thickBot="1" x14ac:dyDescent="0.35">
      <c r="A83" s="81"/>
      <c r="B83" s="124" t="s">
        <v>95</v>
      </c>
      <c r="C83" s="125">
        <f>SUM(C77:C82)</f>
        <v>3112200</v>
      </c>
      <c r="D83" s="126">
        <f>SUM(D77:D82)</f>
        <v>1</v>
      </c>
      <c r="E83" s="123"/>
      <c r="F83" s="123"/>
      <c r="G83" s="96"/>
    </row>
    <row r="84" spans="1:7" ht="12" customHeight="1" x14ac:dyDescent="0.3">
      <c r="A84" s="81"/>
      <c r="B84" s="97"/>
      <c r="C84" s="95"/>
      <c r="D84" s="95"/>
      <c r="E84" s="95"/>
      <c r="F84" s="95"/>
      <c r="G84" s="96"/>
    </row>
    <row r="85" spans="1:7" ht="12.75" customHeight="1" x14ac:dyDescent="0.3">
      <c r="A85" s="81"/>
      <c r="B85" s="127"/>
      <c r="C85" s="95"/>
      <c r="D85" s="95"/>
      <c r="E85" s="95"/>
      <c r="F85" s="95"/>
      <c r="G85" s="96"/>
    </row>
    <row r="86" spans="1:7" ht="12" customHeight="1" thickBot="1" x14ac:dyDescent="0.35">
      <c r="A86" s="128"/>
      <c r="B86" s="129"/>
      <c r="C86" s="130" t="s">
        <v>73</v>
      </c>
      <c r="D86" s="131"/>
      <c r="E86" s="132"/>
      <c r="F86" s="133"/>
      <c r="G86" s="96"/>
    </row>
    <row r="87" spans="1:7" ht="12" customHeight="1" x14ac:dyDescent="0.3">
      <c r="A87" s="81"/>
      <c r="B87" s="134" t="s">
        <v>70</v>
      </c>
      <c r="C87" s="135">
        <v>5650</v>
      </c>
      <c r="D87" s="136">
        <v>6350</v>
      </c>
      <c r="E87" s="137">
        <v>7000</v>
      </c>
      <c r="F87" s="138"/>
      <c r="G87" s="139"/>
    </row>
    <row r="88" spans="1:7" ht="12.75" customHeight="1" thickBot="1" x14ac:dyDescent="0.35">
      <c r="A88" s="81"/>
      <c r="B88" s="124" t="s">
        <v>71</v>
      </c>
      <c r="C88" s="125">
        <f>(G53/C87)</f>
        <v>550.83185840707961</v>
      </c>
      <c r="D88" s="125">
        <f>(G53/D87)</f>
        <v>490.11023622047242</v>
      </c>
      <c r="E88" s="140">
        <f>(G53/E87)</f>
        <v>444.6</v>
      </c>
      <c r="F88" s="138"/>
      <c r="G88" s="139"/>
    </row>
    <row r="89" spans="1:7" ht="15.6" customHeight="1" x14ac:dyDescent="0.3">
      <c r="A89" s="81"/>
      <c r="B89" s="107" t="s">
        <v>50</v>
      </c>
      <c r="C89" s="102"/>
      <c r="D89" s="102"/>
      <c r="E89" s="102"/>
      <c r="F89" s="102"/>
      <c r="G89" s="102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2021-05-04T20:58:26Z</dcterms:modified>
</cp:coreProperties>
</file>