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dor\Desktop\FT temporada 2021 2022\Regiòn de Aysen\Agencia de Àrea Coyhaique\"/>
    </mc:Choice>
  </mc:AlternateContent>
  <bookViews>
    <workbookView xWindow="-105" yWindow="-105" windowWidth="19425" windowHeight="10425"/>
  </bookViews>
  <sheets>
    <sheet name="Cilantr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3" i="1" l="1"/>
  <c r="G25" i="1"/>
  <c r="G24" i="1"/>
  <c r="G23" i="1"/>
  <c r="G22" i="1"/>
  <c r="G21" i="1"/>
  <c r="G26" i="1" l="1"/>
  <c r="G35" i="1" l="1"/>
  <c r="G36" i="1" s="1"/>
  <c r="C69" i="1" s="1"/>
  <c r="C67" i="1"/>
  <c r="G12" i="1"/>
  <c r="G53" i="1" s="1"/>
  <c r="G31" i="1"/>
  <c r="C70" i="1"/>
  <c r="G50" i="1" l="1"/>
  <c r="G51" i="1" s="1"/>
  <c r="C72" i="1" l="1"/>
  <c r="G52" i="1"/>
  <c r="C78" i="1" l="1"/>
  <c r="E78" i="1"/>
  <c r="D78" i="1"/>
  <c r="G54" i="1"/>
  <c r="C73" i="1"/>
  <c r="D72" i="1" s="1"/>
  <c r="D69" i="1" l="1"/>
  <c r="D67" i="1"/>
  <c r="D70" i="1"/>
  <c r="D71" i="1"/>
  <c r="D73" i="1" l="1"/>
</calcChain>
</file>

<file path=xl/sharedStrings.xml><?xml version="1.0" encoding="utf-8"?>
<sst xmlns="http://schemas.openxmlformats.org/spreadsheetml/2006/main" count="121" uniqueCount="87">
  <si>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</si>
  <si>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</si>
  <si>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</si>
  <si>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</si>
  <si>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</si>
  <si>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</si>
  <si>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</si>
  <si>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</si>
  <si>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</si>
  <si>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</si>
  <si>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</si>
  <si>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</si>
  <si>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</si>
  <si>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</si>
  <si>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</si>
  <si>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</si>
  <si>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</si>
  <si>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</si>
  <si>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</si>
  <si>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</si>
  <si>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</si>
  <si>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</si>
  <si>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</si>
  <si>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</si>
  <si>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</si>
  <si>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</si>
  <si>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</si>
  <si>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</si>
  <si>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</si>
  <si>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</si>
  <si>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</si>
  <si>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</si>
  <si>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</si>
  <si>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</si>
  <si>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</si>
  <si>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</si>
  <si>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</si>
  <si>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</si>
  <si>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</si>
  <si>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</si>
  <si>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</si>
  <si>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</si>
  <si>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</si>
  <si>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</si>
  <si>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</si>
  <si>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</si>
  <si>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</si>
  <si>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</si>
  <si>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</si>
  <si>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</si>
  <si>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>CILANTRO</t>
  </si>
  <si>
    <t>MEDIO</t>
  </si>
  <si>
    <t xml:space="preserve">DE AYSEN </t>
  </si>
  <si>
    <t>COYHAIQUE</t>
  </si>
  <si>
    <t>Oct- Mar</t>
  </si>
  <si>
    <t>MERCADO LOCAL</t>
  </si>
  <si>
    <t>Oct-Mar</t>
  </si>
  <si>
    <t>NO HAY</t>
  </si>
  <si>
    <t>Septiembre</t>
  </si>
  <si>
    <t>Noviembre</t>
  </si>
  <si>
    <t>PREPARACION SUELO</t>
  </si>
  <si>
    <t>Agosto</t>
  </si>
  <si>
    <t>gr</t>
  </si>
  <si>
    <t>NORMAL produccion 1,000 UNIDADES</t>
  </si>
  <si>
    <t>Preparacion de platabandas</t>
  </si>
  <si>
    <t>Fertilizacion Manual</t>
  </si>
  <si>
    <t>Siembra continua</t>
  </si>
  <si>
    <t>Desmalezamiento</t>
  </si>
  <si>
    <t>Cosecha</t>
  </si>
  <si>
    <t>Febrero</t>
  </si>
  <si>
    <t xml:space="preserve">Semilla </t>
  </si>
  <si>
    <t>Superfosfato Triple</t>
  </si>
  <si>
    <t>sc</t>
  </si>
  <si>
    <t>Muriato de potasio</t>
  </si>
  <si>
    <t>Rendimiento (unidad/m2)</t>
  </si>
  <si>
    <t>Costo unitario ($ unidad) (*)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</si>
  <si>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</si>
  <si>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</si>
  <si>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PRECIO ESPERADO ($/unidad)</t>
  </si>
  <si>
    <t>ESCENARIOS COSTO UNITARIO  ($/unidad)</t>
  </si>
  <si>
    <t>Cantidad</t>
  </si>
  <si>
    <t>$/100m2</t>
  </si>
  <si>
    <t>COSTO TOTAL.</t>
  </si>
  <si>
    <t>N° JM</t>
  </si>
  <si>
    <t>RENDIMIENTO (atados)</t>
  </si>
  <si>
    <t>JM</t>
  </si>
  <si>
    <t>COSTOS DIRECTOS DE PRODUCCIÓN POR 100m2 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</si>
</sst>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\ _€_-;\-* #,##0\ _€_-;_-* &quot;-&quot;??\ _€_-;_-@_-"/>
    <numFmt numFmtId="168" formatCode="_-* #,##0.00\ _€_-;\-* #,##0.00\ _€_-;_-* &quot;-&quot;??\ _€_-;_-@_-"/>
    <numFmt numFmtId="169" formatCode="#,##0_ ;\-#,##0\ "/>
  </numFmts>
  <fonts count="19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sz val="9"/>
      <name val="Arial Narrow"/>
      <family val="2"/>
    </font>
    <font>
      <sz val="11"/>
      <color indexed="8"/>
      <name val="Arial Narrow"/>
      <family val="2"/>
    </font>
    <font>
      <b/>
      <sz val="9"/>
      <color indexed="9"/>
      <name val="Arial Narrow"/>
      <family val="2"/>
    </font>
    <font>
      <sz val="7"/>
      <name val="Arial Narrow"/>
      <family val="2"/>
    </font>
    <font>
      <sz val="7"/>
      <color indexed="8"/>
      <name val="Arial Narrow"/>
      <family val="2"/>
    </font>
    <font>
      <b/>
      <i/>
      <sz val="9"/>
      <color indexed="9"/>
      <name val="Arial Narrow"/>
      <family val="2"/>
    </font>
    <font>
      <sz val="9"/>
      <color theme="1"/>
      <name val="Arial Narrow"/>
      <family val="2"/>
    </font>
    <font>
      <b/>
      <sz val="7"/>
      <color indexed="9"/>
      <name val="Arial Narrow"/>
      <family val="2"/>
    </font>
    <font>
      <u/>
      <sz val="8"/>
      <color indexed="8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9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5" fillId="0" borderId="0" applyFont="0" applyFill="0" applyBorder="0" applyAlignment="0" applyProtection="0"/>
  </cellStyleXfs>
  <cellXfs count="15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/>
    <xf numFmtId="49" fontId="1" fillId="2" borderId="6" xfId="0" applyNumberFormat="1" applyFont="1" applyFill="1" applyBorder="1" applyAlignment="1">
      <alignment horizont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/>
    <xf numFmtId="49" fontId="4" fillId="3" borderId="15" xfId="0" applyNumberFormat="1" applyFont="1" applyFill="1" applyBorder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vertical="center"/>
    </xf>
    <xf numFmtId="3" fontId="4" fillId="3" borderId="15" xfId="0" applyNumberFormat="1" applyFont="1" applyFill="1" applyBorder="1" applyAlignment="1">
      <alignment vertical="center"/>
    </xf>
    <xf numFmtId="164" fontId="1" fillId="2" borderId="6" xfId="0" applyNumberFormat="1" applyFont="1" applyFill="1" applyBorder="1" applyAlignment="1"/>
    <xf numFmtId="49" fontId="4" fillId="3" borderId="19" xfId="0" applyNumberFormat="1" applyFont="1" applyFill="1" applyBorder="1" applyAlignment="1">
      <alignment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center"/>
    </xf>
    <xf numFmtId="3" fontId="4" fillId="3" borderId="19" xfId="0" applyNumberFormat="1" applyFont="1" applyFill="1" applyBorder="1" applyAlignment="1">
      <alignment vertical="center"/>
    </xf>
    <xf numFmtId="0" fontId="6" fillId="0" borderId="56" xfId="0" applyFont="1" applyFill="1" applyBorder="1"/>
    <xf numFmtId="0" fontId="7" fillId="2" borderId="1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7" fillId="2" borderId="2" xfId="0" applyFont="1" applyFill="1" applyBorder="1" applyAlignment="1"/>
    <xf numFmtId="0" fontId="7" fillId="2" borderId="3" xfId="0" applyFont="1" applyFill="1" applyBorder="1" applyAlignment="1"/>
    <xf numFmtId="0" fontId="7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9" fillId="0" borderId="56" xfId="0" applyFont="1" applyFill="1" applyBorder="1" applyAlignment="1">
      <alignment horizontal="right" vertical="center"/>
    </xf>
    <xf numFmtId="167" fontId="9" fillId="0" borderId="56" xfId="1" applyNumberFormat="1" applyFont="1" applyBorder="1" applyAlignment="1">
      <alignment horizontal="right" vertical="center" wrapText="1"/>
    </xf>
    <xf numFmtId="0" fontId="9" fillId="0" borderId="56" xfId="0" applyFont="1" applyBorder="1" applyAlignment="1">
      <alignment horizontal="right" vertical="center" wrapText="1"/>
    </xf>
    <xf numFmtId="0" fontId="9" fillId="10" borderId="56" xfId="0" applyFont="1" applyFill="1" applyBorder="1" applyAlignment="1">
      <alignment horizontal="right" vertical="center"/>
    </xf>
    <xf numFmtId="0" fontId="9" fillId="0" borderId="56" xfId="0" applyFont="1" applyBorder="1" applyAlignment="1">
      <alignment horizontal="right" vertical="center"/>
    </xf>
    <xf numFmtId="17" fontId="10" fillId="0" borderId="56" xfId="0" applyNumberFormat="1" applyFont="1" applyBorder="1" applyAlignment="1">
      <alignment horizontal="right" vertical="center" wrapText="1"/>
    </xf>
    <xf numFmtId="0" fontId="10" fillId="0" borderId="56" xfId="0" applyFont="1" applyBorder="1" applyAlignment="1">
      <alignment horizontal="right" vertical="center"/>
    </xf>
    <xf numFmtId="0" fontId="10" fillId="0" borderId="56" xfId="0" applyFont="1" applyBorder="1" applyAlignment="1">
      <alignment horizontal="right" vertical="center" wrapText="1"/>
    </xf>
    <xf numFmtId="0" fontId="2" fillId="2" borderId="8" xfId="0" applyFont="1" applyFill="1" applyBorder="1" applyAlignment="1">
      <alignment wrapText="1"/>
    </xf>
    <xf numFmtId="17" fontId="10" fillId="0" borderId="56" xfId="0" applyNumberFormat="1" applyFont="1" applyBorder="1" applyAlignment="1">
      <alignment horizontal="right" vertical="center"/>
    </xf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7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8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/>
    </xf>
    <xf numFmtId="0" fontId="12" fillId="0" borderId="56" xfId="0" applyFont="1" applyBorder="1" applyAlignment="1">
      <alignment horizontal="center"/>
    </xf>
    <xf numFmtId="3" fontId="12" fillId="0" borderId="56" xfId="0" applyNumberFormat="1" applyFont="1" applyBorder="1" applyAlignment="1">
      <alignment horizontal="right"/>
    </xf>
    <xf numFmtId="0" fontId="6" fillId="0" borderId="22" xfId="0" applyFont="1" applyFill="1" applyBorder="1"/>
    <xf numFmtId="3" fontId="2" fillId="2" borderId="12" xfId="0" applyNumberFormat="1" applyFont="1" applyFill="1" applyBorder="1" applyAlignment="1"/>
    <xf numFmtId="49" fontId="8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9" fillId="0" borderId="56" xfId="0" applyFont="1" applyFill="1" applyBorder="1" applyAlignment="1">
      <alignment horizontal="left" vertical="center"/>
    </xf>
    <xf numFmtId="0" fontId="9" fillId="0" borderId="56" xfId="0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8" fillId="5" borderId="26" xfId="0" applyNumberFormat="1" applyFont="1" applyFill="1" applyBorder="1" applyAlignment="1">
      <alignment vertical="center"/>
    </xf>
    <xf numFmtId="0" fontId="8" fillId="5" borderId="27" xfId="0" applyFont="1" applyFill="1" applyBorder="1" applyAlignment="1">
      <alignment vertical="center"/>
    </xf>
    <xf numFmtId="165" fontId="8" fillId="5" borderId="28" xfId="0" applyNumberFormat="1" applyFont="1" applyFill="1" applyBorder="1" applyAlignment="1">
      <alignment vertical="center"/>
    </xf>
    <xf numFmtId="0" fontId="7" fillId="0" borderId="22" xfId="0" applyNumberFormat="1" applyFont="1" applyBorder="1" applyAlignment="1"/>
    <xf numFmtId="49" fontId="8" fillId="3" borderId="29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5" fontId="8" fillId="3" borderId="30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5" fontId="8" fillId="5" borderId="30" xfId="0" applyNumberFormat="1" applyFont="1" applyFill="1" applyBorder="1" applyAlignment="1">
      <alignment vertical="center"/>
    </xf>
    <xf numFmtId="49" fontId="8" fillId="5" borderId="31" xfId="0" applyNumberFormat="1" applyFont="1" applyFill="1" applyBorder="1" applyAlignment="1">
      <alignment vertical="center"/>
    </xf>
    <xf numFmtId="0" fontId="13" fillId="5" borderId="32" xfId="0" applyFont="1" applyFill="1" applyBorder="1" applyAlignment="1">
      <alignment vertical="center"/>
    </xf>
    <xf numFmtId="165" fontId="8" fillId="6" borderId="33" xfId="0" applyNumberFormat="1" applyFont="1" applyFill="1" applyBorder="1" applyAlignment="1">
      <alignment vertical="center"/>
    </xf>
    <xf numFmtId="49" fontId="7" fillId="2" borderId="22" xfId="0" applyNumberFormat="1" applyFont="1" applyFill="1" applyBorder="1" applyAlignment="1">
      <alignment vertical="center"/>
    </xf>
    <xf numFmtId="0" fontId="13" fillId="2" borderId="22" xfId="0" applyFont="1" applyFill="1" applyBorder="1" applyAlignment="1">
      <alignment vertical="center"/>
    </xf>
    <xf numFmtId="165" fontId="8" fillId="2" borderId="22" xfId="0" applyNumberFormat="1" applyFont="1" applyFill="1" applyBorder="1" applyAlignment="1">
      <alignment vertical="center"/>
    </xf>
    <xf numFmtId="0" fontId="7" fillId="2" borderId="22" xfId="0" applyFont="1" applyFill="1" applyBorder="1" applyAlignment="1">
      <alignment vertical="center"/>
    </xf>
    <xf numFmtId="49" fontId="15" fillId="2" borderId="44" xfId="0" applyNumberFormat="1" applyFont="1" applyFill="1" applyBorder="1" applyAlignment="1">
      <alignment vertical="center"/>
    </xf>
    <xf numFmtId="0" fontId="10" fillId="2" borderId="45" xfId="0" applyFont="1" applyFill="1" applyBorder="1" applyAlignment="1"/>
    <xf numFmtId="0" fontId="10" fillId="2" borderId="46" xfId="0" applyFont="1" applyFill="1" applyBorder="1" applyAlignment="1"/>
    <xf numFmtId="49" fontId="10" fillId="2" borderId="47" xfId="0" applyNumberFormat="1" applyFont="1" applyFill="1" applyBorder="1" applyAlignment="1">
      <alignment vertical="center"/>
    </xf>
    <xf numFmtId="0" fontId="10" fillId="2" borderId="22" xfId="0" applyFont="1" applyFill="1" applyBorder="1" applyAlignment="1"/>
    <xf numFmtId="0" fontId="10" fillId="2" borderId="48" xfId="0" applyFont="1" applyFill="1" applyBorder="1" applyAlignment="1"/>
    <xf numFmtId="49" fontId="10" fillId="2" borderId="49" xfId="0" applyNumberFormat="1" applyFont="1" applyFill="1" applyBorder="1" applyAlignment="1">
      <alignment vertical="center"/>
    </xf>
    <xf numFmtId="0" fontId="10" fillId="2" borderId="50" xfId="0" applyFont="1" applyFill="1" applyBorder="1" applyAlignment="1"/>
    <xf numFmtId="0" fontId="10" fillId="2" borderId="51" xfId="0" applyFont="1" applyFill="1" applyBorder="1" applyAlignment="1"/>
    <xf numFmtId="0" fontId="10" fillId="2" borderId="22" xfId="0" applyFont="1" applyFill="1" applyBorder="1" applyAlignment="1">
      <alignment vertical="center"/>
    </xf>
    <xf numFmtId="0" fontId="10" fillId="9" borderId="43" xfId="0" applyFont="1" applyFill="1" applyBorder="1" applyAlignment="1"/>
    <xf numFmtId="0" fontId="10" fillId="7" borderId="22" xfId="0" applyFont="1" applyFill="1" applyBorder="1" applyAlignment="1"/>
    <xf numFmtId="49" fontId="15" fillId="8" borderId="34" xfId="0" applyNumberFormat="1" applyFont="1" applyFill="1" applyBorder="1" applyAlignment="1">
      <alignment vertical="center"/>
    </xf>
    <xf numFmtId="49" fontId="15" fillId="8" borderId="23" xfId="0" applyNumberFormat="1" applyFont="1" applyFill="1" applyBorder="1" applyAlignment="1">
      <alignment vertical="center"/>
    </xf>
    <xf numFmtId="49" fontId="10" fillId="8" borderId="35" xfId="0" applyNumberFormat="1" applyFont="1" applyFill="1" applyBorder="1" applyAlignment="1"/>
    <xf numFmtId="49" fontId="15" fillId="2" borderId="36" xfId="0" applyNumberFormat="1" applyFont="1" applyFill="1" applyBorder="1" applyAlignment="1">
      <alignment vertical="center"/>
    </xf>
    <xf numFmtId="3" fontId="15" fillId="2" borderId="6" xfId="0" applyNumberFormat="1" applyFont="1" applyFill="1" applyBorder="1" applyAlignment="1">
      <alignment vertical="center"/>
    </xf>
    <xf numFmtId="9" fontId="10" fillId="2" borderId="37" xfId="0" applyNumberFormat="1" applyFont="1" applyFill="1" applyBorder="1" applyAlignment="1"/>
    <xf numFmtId="0" fontId="7" fillId="2" borderId="24" xfId="0" applyFont="1" applyFill="1" applyBorder="1" applyAlignment="1"/>
    <xf numFmtId="0" fontId="15" fillId="2" borderId="6" xfId="0" applyNumberFormat="1" applyFont="1" applyFill="1" applyBorder="1" applyAlignment="1">
      <alignment vertical="center"/>
    </xf>
    <xf numFmtId="166" fontId="15" fillId="2" borderId="6" xfId="0" applyNumberFormat="1" applyFont="1" applyFill="1" applyBorder="1" applyAlignment="1">
      <alignment vertical="center"/>
    </xf>
    <xf numFmtId="0" fontId="13" fillId="7" borderId="22" xfId="0" applyFont="1" applyFill="1" applyBorder="1" applyAlignment="1">
      <alignment vertical="center"/>
    </xf>
    <xf numFmtId="49" fontId="15" fillId="8" borderId="38" xfId="0" applyNumberFormat="1" applyFont="1" applyFill="1" applyBorder="1" applyAlignment="1">
      <alignment vertical="center"/>
    </xf>
    <xf numFmtId="166" fontId="15" fillId="8" borderId="39" xfId="0" applyNumberFormat="1" applyFont="1" applyFill="1" applyBorder="1" applyAlignment="1">
      <alignment vertical="center"/>
    </xf>
    <xf numFmtId="9" fontId="15" fillId="8" borderId="40" xfId="0" applyNumberFormat="1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13" fillId="9" borderId="21" xfId="0" applyFont="1" applyFill="1" applyBorder="1" applyAlignment="1">
      <alignment vertical="center"/>
    </xf>
    <xf numFmtId="49" fontId="17" fillId="9" borderId="22" xfId="0" applyNumberFormat="1" applyFont="1" applyFill="1" applyBorder="1" applyAlignment="1">
      <alignment vertical="center"/>
    </xf>
    <xf numFmtId="0" fontId="13" fillId="9" borderId="22" xfId="0" applyFont="1" applyFill="1" applyBorder="1" applyAlignment="1">
      <alignment vertical="center"/>
    </xf>
    <xf numFmtId="0" fontId="13" fillId="9" borderId="52" xfId="0" applyFont="1" applyFill="1" applyBorder="1" applyAlignment="1">
      <alignment vertical="center"/>
    </xf>
    <xf numFmtId="0" fontId="13" fillId="7" borderId="21" xfId="0" applyFont="1" applyFill="1" applyBorder="1" applyAlignment="1">
      <alignment vertical="center"/>
    </xf>
    <xf numFmtId="49" fontId="15" fillId="8" borderId="53" xfId="0" applyNumberFormat="1" applyFont="1" applyFill="1" applyBorder="1" applyAlignment="1">
      <alignment vertical="center"/>
    </xf>
    <xf numFmtId="0" fontId="15" fillId="8" borderId="54" xfId="0" applyNumberFormat="1" applyFont="1" applyFill="1" applyBorder="1" applyAlignment="1">
      <alignment vertical="center"/>
    </xf>
    <xf numFmtId="0" fontId="15" fillId="8" borderId="55" xfId="0" applyNumberFormat="1" applyFont="1" applyFill="1" applyBorder="1" applyAlignment="1">
      <alignment vertical="center"/>
    </xf>
    <xf numFmtId="0" fontId="15" fillId="7" borderId="22" xfId="0" applyFont="1" applyFill="1" applyBorder="1" applyAlignment="1">
      <alignment vertical="center"/>
    </xf>
    <xf numFmtId="165" fontId="18" fillId="2" borderId="22" xfId="0" applyNumberFormat="1" applyFont="1" applyFill="1" applyBorder="1" applyAlignment="1">
      <alignment vertical="center"/>
    </xf>
    <xf numFmtId="166" fontId="15" fillId="8" borderId="40" xfId="0" applyNumberFormat="1" applyFont="1" applyFill="1" applyBorder="1" applyAlignment="1">
      <alignment vertical="center"/>
    </xf>
    <xf numFmtId="49" fontId="10" fillId="2" borderId="22" xfId="0" applyNumberFormat="1" applyFont="1" applyFill="1" applyBorder="1" applyAlignment="1">
      <alignment vertical="center"/>
    </xf>
    <xf numFmtId="0" fontId="7" fillId="2" borderId="20" xfId="0" applyFont="1" applyFill="1" applyBorder="1" applyAlignment="1"/>
    <xf numFmtId="0" fontId="9" fillId="0" borderId="56" xfId="0" applyFont="1" applyFill="1" applyBorder="1"/>
    <xf numFmtId="168" fontId="9" fillId="0" borderId="56" xfId="1" applyNumberFormat="1" applyFont="1" applyFill="1" applyBorder="1" applyAlignment="1">
      <alignment horizontal="center"/>
    </xf>
    <xf numFmtId="169" fontId="9" fillId="0" borderId="56" xfId="1" applyNumberFormat="1" applyFont="1" applyFill="1" applyBorder="1" applyAlignment="1"/>
    <xf numFmtId="0" fontId="9" fillId="0" borderId="56" xfId="0" applyFont="1" applyBorder="1" applyAlignment="1">
      <alignment horizontal="center" vertical="center"/>
    </xf>
    <xf numFmtId="3" fontId="10" fillId="0" borderId="56" xfId="0" applyNumberFormat="1" applyFont="1" applyBorder="1" applyAlignment="1">
      <alignment horizontal="right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7" fillId="9" borderId="41" xfId="0" applyNumberFormat="1" applyFont="1" applyFill="1" applyBorder="1" applyAlignment="1">
      <alignment vertical="center"/>
    </xf>
    <xf numFmtId="0" fontId="15" fillId="9" borderId="42" xfId="0" applyFont="1" applyFill="1" applyBorder="1" applyAlignment="1">
      <alignment vertical="center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4" fillId="3" borderId="6" xfId="0" applyNumberFormat="1" applyFont="1" applyFill="1" applyBorder="1" applyAlignment="1">
      <alignment wrapText="1"/>
    </xf>
    <xf numFmtId="0" fontId="4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11" fillId="3" borderId="6" xfId="0" applyNumberFormat="1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workbookViewId="0">
      <selection activeCell="L10" sqref="L10:L11"/>
    </sheetView>
  </sheetViews>
  <sheetFormatPr baseColWidth="10" defaultColWidth="10.85546875" defaultRowHeight="11.25" customHeight="1" x14ac:dyDescent="0.3"/>
  <cols>
    <col min="1" max="1" width="4.42578125" style="26" customWidth="1"/>
    <col min="2" max="2" width="16.7109375" style="26" customWidth="1"/>
    <col min="3" max="3" width="19.42578125" style="26" customWidth="1"/>
    <col min="4" max="4" width="9.42578125" style="26" customWidth="1"/>
    <col min="5" max="5" width="14.42578125" style="26" customWidth="1"/>
    <col min="6" max="6" width="11" style="26" customWidth="1"/>
    <col min="7" max="7" width="14.85546875" style="26" customWidth="1"/>
    <col min="8" max="255" width="10.85546875" style="26" customWidth="1"/>
    <col min="256" max="16384" width="10.85546875" style="27"/>
  </cols>
  <sheetData>
    <row r="1" spans="1:7" ht="15" customHeight="1" x14ac:dyDescent="0.3">
      <c r="A1" s="25"/>
      <c r="B1" s="25"/>
      <c r="C1" s="25"/>
      <c r="D1" s="25"/>
      <c r="E1" s="25"/>
      <c r="F1" s="25"/>
      <c r="G1" s="25"/>
    </row>
    <row r="2" spans="1:7" ht="15" customHeight="1" x14ac:dyDescent="0.3">
      <c r="A2" s="25"/>
      <c r="B2" s="25"/>
      <c r="C2" s="25"/>
      <c r="D2" s="25"/>
      <c r="E2" s="25"/>
      <c r="F2" s="25"/>
      <c r="G2" s="25"/>
    </row>
    <row r="3" spans="1:7" ht="15" customHeight="1" x14ac:dyDescent="0.3">
      <c r="A3" s="25"/>
      <c r="B3" s="25"/>
      <c r="C3" s="25"/>
      <c r="D3" s="25"/>
      <c r="E3" s="25"/>
      <c r="F3" s="25"/>
      <c r="G3" s="25"/>
    </row>
    <row r="4" spans="1:7" ht="15" customHeight="1" x14ac:dyDescent="0.3">
      <c r="A4" s="25"/>
      <c r="B4" s="25"/>
      <c r="C4" s="25"/>
      <c r="D4" s="25"/>
      <c r="E4" s="25"/>
      <c r="F4" s="25"/>
      <c r="G4" s="25"/>
    </row>
    <row r="5" spans="1:7" ht="15" customHeight="1" x14ac:dyDescent="0.3">
      <c r="A5" s="25"/>
      <c r="B5" s="25"/>
      <c r="C5" s="25"/>
      <c r="D5" s="25"/>
      <c r="E5" s="25"/>
      <c r="F5" s="25"/>
      <c r="G5" s="25"/>
    </row>
    <row r="6" spans="1:7" ht="15" customHeight="1" x14ac:dyDescent="0.3">
      <c r="A6" s="25"/>
      <c r="B6" s="25"/>
      <c r="C6" s="25"/>
      <c r="D6" s="25"/>
      <c r="E6" s="25"/>
      <c r="F6" s="25"/>
      <c r="G6" s="25"/>
    </row>
    <row r="7" spans="1:7" ht="15" customHeight="1" x14ac:dyDescent="0.3">
      <c r="A7" s="25"/>
      <c r="B7" s="25"/>
      <c r="C7" s="25"/>
      <c r="D7" s="25"/>
      <c r="E7" s="25"/>
      <c r="F7" s="25"/>
      <c r="G7" s="25"/>
    </row>
    <row r="8" spans="1:7" ht="15" customHeight="1" x14ac:dyDescent="0.3">
      <c r="A8" s="25"/>
      <c r="B8" s="28"/>
      <c r="C8" s="29"/>
      <c r="D8" s="25"/>
      <c r="E8" s="29"/>
      <c r="F8" s="29"/>
      <c r="G8" s="29"/>
    </row>
    <row r="9" spans="1:7" ht="12" customHeight="1" x14ac:dyDescent="0.3">
      <c r="A9" s="30"/>
      <c r="B9" s="31" t="s">
        <v>0</v>
      </c>
      <c r="C9" s="32" t="s">
        <v>50</v>
      </c>
      <c r="D9" s="3"/>
      <c r="E9" s="146" t="s">
        <v>84</v>
      </c>
      <c r="F9" s="147"/>
      <c r="G9" s="33">
        <v>1000</v>
      </c>
    </row>
    <row r="10" spans="1:7" ht="38.25" customHeight="1" x14ac:dyDescent="0.3">
      <c r="A10" s="30"/>
      <c r="B10" s="1" t="s">
        <v>1</v>
      </c>
      <c r="C10" s="2" t="s">
        <v>50</v>
      </c>
      <c r="D10" s="3"/>
      <c r="E10" s="144" t="s">
        <v>2</v>
      </c>
      <c r="F10" s="145"/>
      <c r="G10" s="34" t="s">
        <v>54</v>
      </c>
    </row>
    <row r="11" spans="1:7" ht="18" customHeight="1" x14ac:dyDescent="0.3">
      <c r="A11" s="30"/>
      <c r="B11" s="1" t="s">
        <v>3</v>
      </c>
      <c r="C11" s="35" t="s">
        <v>63</v>
      </c>
      <c r="D11" s="3"/>
      <c r="E11" s="144" t="s">
        <v>78</v>
      </c>
      <c r="F11" s="145"/>
      <c r="G11" s="33">
        <v>750</v>
      </c>
    </row>
    <row r="12" spans="1:7" ht="11.25" customHeight="1" x14ac:dyDescent="0.3">
      <c r="A12" s="30"/>
      <c r="B12" s="1" t="s">
        <v>4</v>
      </c>
      <c r="C12" s="36" t="s">
        <v>51</v>
      </c>
      <c r="D12" s="3"/>
      <c r="E12" s="140" t="s">
        <v>5</v>
      </c>
      <c r="F12" s="141"/>
      <c r="G12" s="33">
        <f>G9*G11</f>
        <v>750000</v>
      </c>
    </row>
    <row r="13" spans="1:7" ht="11.25" customHeight="1" x14ac:dyDescent="0.3">
      <c r="A13" s="30"/>
      <c r="B13" s="1" t="s">
        <v>6</v>
      </c>
      <c r="C13" s="36" t="s">
        <v>52</v>
      </c>
      <c r="D13" s="3"/>
      <c r="E13" s="144" t="s">
        <v>7</v>
      </c>
      <c r="F13" s="145"/>
      <c r="G13" s="34" t="s">
        <v>55</v>
      </c>
    </row>
    <row r="14" spans="1:7" ht="13.5" customHeight="1" x14ac:dyDescent="0.3">
      <c r="A14" s="30"/>
      <c r="B14" s="1" t="s">
        <v>8</v>
      </c>
      <c r="C14" s="32" t="s">
        <v>53</v>
      </c>
      <c r="D14" s="3"/>
      <c r="E14" s="144" t="s">
        <v>9</v>
      </c>
      <c r="F14" s="145"/>
      <c r="G14" s="37" t="s">
        <v>56</v>
      </c>
    </row>
    <row r="15" spans="1:7" ht="25.5" customHeight="1" x14ac:dyDescent="0.3">
      <c r="A15" s="30"/>
      <c r="B15" s="1" t="s">
        <v>10</v>
      </c>
      <c r="C15" s="38" t="s">
        <v>53</v>
      </c>
      <c r="D15" s="3"/>
      <c r="E15" s="148" t="s">
        <v>11</v>
      </c>
      <c r="F15" s="149"/>
      <c r="G15" s="39" t="s">
        <v>57</v>
      </c>
    </row>
    <row r="16" spans="1:7" ht="12" customHeight="1" x14ac:dyDescent="0.3">
      <c r="A16" s="25"/>
      <c r="B16" s="40"/>
      <c r="C16" s="41">
        <v>44256</v>
      </c>
      <c r="D16" s="42"/>
      <c r="E16" s="43"/>
      <c r="F16" s="43"/>
      <c r="G16" s="44"/>
    </row>
    <row r="17" spans="1:7" ht="12" customHeight="1" x14ac:dyDescent="0.3">
      <c r="A17" s="45"/>
      <c r="B17" s="150" t="s">
        <v>86</v>
      </c>
      <c r="C17" s="151"/>
      <c r="D17" s="151"/>
      <c r="E17" s="151"/>
      <c r="F17" s="151"/>
      <c r="G17" s="151"/>
    </row>
    <row r="18" spans="1:7" ht="12" customHeight="1" x14ac:dyDescent="0.3">
      <c r="A18" s="25"/>
      <c r="B18" s="46"/>
      <c r="C18" s="47"/>
      <c r="D18" s="47"/>
      <c r="E18" s="47"/>
      <c r="F18" s="48"/>
      <c r="G18" s="48"/>
    </row>
    <row r="19" spans="1:7" ht="12" customHeight="1" x14ac:dyDescent="0.3">
      <c r="A19" s="30"/>
      <c r="B19" s="49" t="s">
        <v>12</v>
      </c>
      <c r="C19" s="50"/>
      <c r="D19" s="51"/>
      <c r="E19" s="51"/>
      <c r="F19" s="51"/>
      <c r="G19" s="51"/>
    </row>
    <row r="20" spans="1:7" ht="24" customHeight="1" x14ac:dyDescent="0.3">
      <c r="A20" s="45"/>
      <c r="B20" s="52" t="s">
        <v>13</v>
      </c>
      <c r="C20" s="52" t="s">
        <v>14</v>
      </c>
      <c r="D20" s="52" t="s">
        <v>15</v>
      </c>
      <c r="E20" s="52" t="s">
        <v>16</v>
      </c>
      <c r="F20" s="52" t="s">
        <v>17</v>
      </c>
      <c r="G20" s="52" t="s">
        <v>18</v>
      </c>
    </row>
    <row r="21" spans="1:7" ht="24" customHeight="1" x14ac:dyDescent="0.3">
      <c r="A21" s="45"/>
      <c r="B21" s="24" t="s">
        <v>64</v>
      </c>
      <c r="C21" s="53">
        <v>2</v>
      </c>
      <c r="D21" s="53" t="s">
        <v>19</v>
      </c>
      <c r="E21" s="54" t="s">
        <v>58</v>
      </c>
      <c r="F21" s="55">
        <v>25000</v>
      </c>
      <c r="G21" s="55">
        <f>+C21*F21</f>
        <v>50000</v>
      </c>
    </row>
    <row r="22" spans="1:7" ht="24" customHeight="1" x14ac:dyDescent="0.3">
      <c r="A22" s="45"/>
      <c r="B22" s="56" t="s">
        <v>65</v>
      </c>
      <c r="C22" s="53">
        <v>1</v>
      </c>
      <c r="D22" s="53" t="s">
        <v>19</v>
      </c>
      <c r="E22" s="54" t="s">
        <v>58</v>
      </c>
      <c r="F22" s="55">
        <v>25000</v>
      </c>
      <c r="G22" s="55">
        <f t="shared" ref="G22:G25" si="0">+C22*F22</f>
        <v>25000</v>
      </c>
    </row>
    <row r="23" spans="1:7" ht="12.75" customHeight="1" x14ac:dyDescent="0.3">
      <c r="A23" s="45"/>
      <c r="B23" s="24" t="s">
        <v>66</v>
      </c>
      <c r="C23" s="53">
        <v>1</v>
      </c>
      <c r="D23" s="53" t="s">
        <v>19</v>
      </c>
      <c r="E23" s="54" t="s">
        <v>58</v>
      </c>
      <c r="F23" s="55">
        <v>25000</v>
      </c>
      <c r="G23" s="55">
        <f t="shared" si="0"/>
        <v>25000</v>
      </c>
    </row>
    <row r="24" spans="1:7" ht="25.5" customHeight="1" x14ac:dyDescent="0.3">
      <c r="A24" s="45"/>
      <c r="B24" s="24" t="s">
        <v>67</v>
      </c>
      <c r="C24" s="53">
        <v>1</v>
      </c>
      <c r="D24" s="53" t="s">
        <v>19</v>
      </c>
      <c r="E24" s="54" t="s">
        <v>59</v>
      </c>
      <c r="F24" s="55">
        <v>25000</v>
      </c>
      <c r="G24" s="55">
        <f t="shared" si="0"/>
        <v>25000</v>
      </c>
    </row>
    <row r="25" spans="1:7" ht="12.75" customHeight="1" x14ac:dyDescent="0.3">
      <c r="A25" s="45"/>
      <c r="B25" s="24" t="s">
        <v>68</v>
      </c>
      <c r="C25" s="53">
        <v>3</v>
      </c>
      <c r="D25" s="53" t="s">
        <v>19</v>
      </c>
      <c r="E25" s="54" t="s">
        <v>69</v>
      </c>
      <c r="F25" s="55">
        <v>25000</v>
      </c>
      <c r="G25" s="55">
        <f t="shared" si="0"/>
        <v>75000</v>
      </c>
    </row>
    <row r="26" spans="1:7" ht="12.75" customHeight="1" x14ac:dyDescent="0.3">
      <c r="A26" s="45"/>
      <c r="B26" s="5" t="s">
        <v>20</v>
      </c>
      <c r="C26" s="6"/>
      <c r="D26" s="6"/>
      <c r="E26" s="6"/>
      <c r="F26" s="7"/>
      <c r="G26" s="8">
        <f>SUM(G21:G25)</f>
        <v>200000</v>
      </c>
    </row>
    <row r="27" spans="1:7" ht="12" customHeight="1" x14ac:dyDescent="0.3">
      <c r="A27" s="25"/>
      <c r="B27" s="46"/>
      <c r="C27" s="48"/>
      <c r="D27" s="48"/>
      <c r="E27" s="48"/>
      <c r="F27" s="57"/>
      <c r="G27" s="57"/>
    </row>
    <row r="28" spans="1:7" ht="12" customHeight="1" x14ac:dyDescent="0.3">
      <c r="A28" s="30"/>
      <c r="B28" s="58" t="s">
        <v>21</v>
      </c>
      <c r="C28" s="59"/>
      <c r="D28" s="60"/>
      <c r="E28" s="60"/>
      <c r="F28" s="61"/>
      <c r="G28" s="61"/>
    </row>
    <row r="29" spans="1:7" ht="24" customHeight="1" x14ac:dyDescent="0.3">
      <c r="A29" s="30"/>
      <c r="B29" s="62" t="s">
        <v>13</v>
      </c>
      <c r="C29" s="63" t="s">
        <v>14</v>
      </c>
      <c r="D29" s="63" t="s">
        <v>15</v>
      </c>
      <c r="E29" s="62" t="s">
        <v>16</v>
      </c>
      <c r="F29" s="63" t="s">
        <v>17</v>
      </c>
      <c r="G29" s="62" t="s">
        <v>18</v>
      </c>
    </row>
    <row r="30" spans="1:7" ht="12" customHeight="1" x14ac:dyDescent="0.3">
      <c r="A30" s="30"/>
      <c r="B30" s="64"/>
      <c r="C30" s="65"/>
      <c r="D30" s="65"/>
      <c r="E30" s="65"/>
      <c r="F30" s="66"/>
      <c r="G30" s="66"/>
    </row>
    <row r="31" spans="1:7" ht="12" customHeight="1" x14ac:dyDescent="0.3">
      <c r="A31" s="30"/>
      <c r="B31" s="15" t="s">
        <v>22</v>
      </c>
      <c r="C31" s="16"/>
      <c r="D31" s="16"/>
      <c r="E31" s="16"/>
      <c r="F31" s="17"/>
      <c r="G31" s="18">
        <f>SUM(G30)</f>
        <v>0</v>
      </c>
    </row>
    <row r="32" spans="1:7" ht="12" customHeight="1" x14ac:dyDescent="0.3">
      <c r="A32" s="25"/>
      <c r="B32" s="67"/>
      <c r="C32" s="68"/>
      <c r="D32" s="68"/>
      <c r="E32" s="68"/>
      <c r="F32" s="69"/>
      <c r="G32" s="69"/>
    </row>
    <row r="33" spans="1:7" ht="12" customHeight="1" x14ac:dyDescent="0.3">
      <c r="A33" s="30"/>
      <c r="B33" s="58" t="s">
        <v>23</v>
      </c>
      <c r="C33" s="59"/>
      <c r="D33" s="60"/>
      <c r="E33" s="60"/>
      <c r="F33" s="61"/>
      <c r="G33" s="61"/>
    </row>
    <row r="34" spans="1:7" ht="24" customHeight="1" x14ac:dyDescent="0.3">
      <c r="A34" s="30"/>
      <c r="B34" s="70" t="s">
        <v>13</v>
      </c>
      <c r="C34" s="70" t="s">
        <v>14</v>
      </c>
      <c r="D34" s="70" t="s">
        <v>83</v>
      </c>
      <c r="E34" s="70" t="s">
        <v>16</v>
      </c>
      <c r="F34" s="71" t="s">
        <v>17</v>
      </c>
      <c r="G34" s="70" t="s">
        <v>18</v>
      </c>
    </row>
    <row r="35" spans="1:7" ht="12.75" customHeight="1" x14ac:dyDescent="0.3">
      <c r="A35" s="45"/>
      <c r="B35" s="72" t="s">
        <v>60</v>
      </c>
      <c r="C35" s="73" t="s">
        <v>85</v>
      </c>
      <c r="D35" s="73">
        <v>0.125</v>
      </c>
      <c r="E35" s="74" t="s">
        <v>61</v>
      </c>
      <c r="F35" s="33">
        <v>224000</v>
      </c>
      <c r="G35" s="33">
        <f t="shared" ref="G35" si="1">+D35*F35</f>
        <v>28000</v>
      </c>
    </row>
    <row r="36" spans="1:7" ht="12.75" customHeight="1" x14ac:dyDescent="0.3">
      <c r="A36" s="45"/>
      <c r="B36" s="9" t="s">
        <v>24</v>
      </c>
      <c r="C36" s="10"/>
      <c r="D36" s="10"/>
      <c r="E36" s="10"/>
      <c r="F36" s="11"/>
      <c r="G36" s="12">
        <f>SUM(G35:G35)</f>
        <v>28000</v>
      </c>
    </row>
    <row r="37" spans="1:7" ht="12.75" customHeight="1" x14ac:dyDescent="0.3">
      <c r="A37" s="45"/>
      <c r="B37" s="67"/>
      <c r="C37" s="68"/>
      <c r="D37" s="68"/>
      <c r="E37" s="68"/>
      <c r="F37" s="69"/>
      <c r="G37" s="69"/>
    </row>
    <row r="38" spans="1:7" ht="12.75" customHeight="1" x14ac:dyDescent="0.3">
      <c r="A38" s="45"/>
      <c r="B38" s="58" t="s">
        <v>25</v>
      </c>
      <c r="C38" s="59"/>
      <c r="D38" s="60"/>
      <c r="E38" s="60"/>
      <c r="F38" s="61"/>
      <c r="G38" s="61"/>
    </row>
    <row r="39" spans="1:7" ht="24" customHeight="1" x14ac:dyDescent="0.3">
      <c r="A39" s="45"/>
      <c r="B39" s="71" t="s">
        <v>26</v>
      </c>
      <c r="C39" s="71" t="s">
        <v>14</v>
      </c>
      <c r="D39" s="71" t="s">
        <v>80</v>
      </c>
      <c r="E39" s="71" t="s">
        <v>16</v>
      </c>
      <c r="F39" s="71" t="s">
        <v>17</v>
      </c>
      <c r="G39" s="71" t="s">
        <v>18</v>
      </c>
    </row>
    <row r="40" spans="1:7" ht="12.75" customHeight="1" x14ac:dyDescent="0.3">
      <c r="A40" s="45"/>
      <c r="B40" s="134" t="s">
        <v>70</v>
      </c>
      <c r="C40" s="135">
        <v>100</v>
      </c>
      <c r="D40" s="136" t="s">
        <v>62</v>
      </c>
      <c r="E40" s="137" t="s">
        <v>58</v>
      </c>
      <c r="F40" s="138">
        <v>4000</v>
      </c>
      <c r="G40" s="138">
        <v>4000</v>
      </c>
    </row>
    <row r="41" spans="1:7" ht="25.5" customHeight="1" x14ac:dyDescent="0.3">
      <c r="A41" s="45"/>
      <c r="B41" s="134" t="s">
        <v>71</v>
      </c>
      <c r="C41" s="135" t="s">
        <v>72</v>
      </c>
      <c r="D41" s="136">
        <v>1</v>
      </c>
      <c r="E41" s="137" t="s">
        <v>58</v>
      </c>
      <c r="F41" s="138">
        <v>12000</v>
      </c>
      <c r="G41" s="138">
        <v>11500</v>
      </c>
    </row>
    <row r="42" spans="1:7" ht="25.5" customHeight="1" x14ac:dyDescent="0.3">
      <c r="A42" s="45"/>
      <c r="B42" s="134" t="s">
        <v>73</v>
      </c>
      <c r="C42" s="135" t="s">
        <v>72</v>
      </c>
      <c r="D42" s="136">
        <v>1</v>
      </c>
      <c r="E42" s="137" t="s">
        <v>58</v>
      </c>
      <c r="F42" s="138">
        <v>12000</v>
      </c>
      <c r="G42" s="138">
        <v>11500</v>
      </c>
    </row>
    <row r="43" spans="1:7" ht="12.75" customHeight="1" x14ac:dyDescent="0.3">
      <c r="A43" s="45"/>
      <c r="B43" s="15" t="s">
        <v>27</v>
      </c>
      <c r="C43" s="16"/>
      <c r="D43" s="16"/>
      <c r="E43" s="16"/>
      <c r="F43" s="17"/>
      <c r="G43" s="18">
        <f>SUM(G40:G42)</f>
        <v>27000</v>
      </c>
    </row>
    <row r="44" spans="1:7" ht="15" customHeight="1" x14ac:dyDescent="0.3">
      <c r="A44" s="45"/>
      <c r="B44" s="67"/>
      <c r="C44" s="68"/>
      <c r="D44" s="68"/>
      <c r="E44" s="75"/>
      <c r="F44" s="69"/>
      <c r="G44" s="69"/>
    </row>
    <row r="45" spans="1:7" ht="12.75" customHeight="1" x14ac:dyDescent="0.3">
      <c r="A45" s="45"/>
      <c r="B45" s="58" t="s">
        <v>28</v>
      </c>
      <c r="C45" s="59"/>
      <c r="D45" s="60"/>
      <c r="E45" s="60"/>
      <c r="F45" s="61"/>
      <c r="G45" s="61"/>
    </row>
    <row r="46" spans="1:7" ht="12.75" customHeight="1" x14ac:dyDescent="0.3">
      <c r="A46" s="30"/>
      <c r="B46" s="70" t="s">
        <v>29</v>
      </c>
      <c r="C46" s="71" t="s">
        <v>14</v>
      </c>
      <c r="D46" s="71" t="s">
        <v>80</v>
      </c>
      <c r="E46" s="70" t="s">
        <v>16</v>
      </c>
      <c r="F46" s="71" t="s">
        <v>17</v>
      </c>
      <c r="G46" s="70" t="s">
        <v>18</v>
      </c>
    </row>
    <row r="47" spans="1:7" ht="12" customHeight="1" x14ac:dyDescent="0.3">
      <c r="A47" s="25"/>
      <c r="B47" s="139"/>
      <c r="C47" s="13"/>
      <c r="D47" s="14"/>
      <c r="E47" s="4"/>
      <c r="F47" s="19"/>
      <c r="G47" s="14"/>
    </row>
    <row r="48" spans="1:7" ht="12" customHeight="1" x14ac:dyDescent="0.3">
      <c r="A48" s="30"/>
      <c r="B48" s="20" t="s">
        <v>30</v>
      </c>
      <c r="C48" s="21"/>
      <c r="D48" s="21"/>
      <c r="E48" s="21"/>
      <c r="F48" s="22"/>
      <c r="G48" s="23"/>
    </row>
    <row r="49" spans="1:11" ht="12" customHeight="1" x14ac:dyDescent="0.3">
      <c r="A49" s="30"/>
      <c r="B49" s="76"/>
      <c r="C49" s="76"/>
      <c r="D49" s="76"/>
      <c r="E49" s="76"/>
      <c r="F49" s="77"/>
      <c r="G49" s="77"/>
    </row>
    <row r="50" spans="1:11" ht="24" customHeight="1" x14ac:dyDescent="0.3">
      <c r="A50" s="30"/>
      <c r="B50" s="78" t="s">
        <v>31</v>
      </c>
      <c r="C50" s="79"/>
      <c r="D50" s="79"/>
      <c r="E50" s="79"/>
      <c r="F50" s="79"/>
      <c r="G50" s="80">
        <f>G26+G31+G36+G43+G48</f>
        <v>255000</v>
      </c>
      <c r="K50" s="81"/>
    </row>
    <row r="51" spans="1:11" ht="12.75" customHeight="1" x14ac:dyDescent="0.3">
      <c r="A51" s="45"/>
      <c r="B51" s="82" t="s">
        <v>32</v>
      </c>
      <c r="C51" s="83"/>
      <c r="D51" s="83"/>
      <c r="E51" s="83"/>
      <c r="F51" s="83"/>
      <c r="G51" s="84">
        <f>G50*0.05</f>
        <v>12750</v>
      </c>
      <c r="K51" s="81"/>
    </row>
    <row r="52" spans="1:11" ht="12.75" customHeight="1" x14ac:dyDescent="0.3">
      <c r="A52" s="45"/>
      <c r="B52" s="85" t="s">
        <v>33</v>
      </c>
      <c r="C52" s="86"/>
      <c r="D52" s="86"/>
      <c r="E52" s="86"/>
      <c r="F52" s="86"/>
      <c r="G52" s="87">
        <f>G51+G50</f>
        <v>267750</v>
      </c>
    </row>
    <row r="53" spans="1:11" ht="12.75" customHeight="1" x14ac:dyDescent="0.3">
      <c r="A53" s="45"/>
      <c r="B53" s="82" t="s">
        <v>34</v>
      </c>
      <c r="C53" s="83"/>
      <c r="D53" s="83"/>
      <c r="E53" s="83"/>
      <c r="F53" s="83"/>
      <c r="G53" s="84">
        <f>G12</f>
        <v>750000</v>
      </c>
    </row>
    <row r="54" spans="1:11" ht="12.75" customHeight="1" x14ac:dyDescent="0.3">
      <c r="A54" s="45"/>
      <c r="B54" s="88" t="s">
        <v>35</v>
      </c>
      <c r="C54" s="89"/>
      <c r="D54" s="89"/>
      <c r="E54" s="89"/>
      <c r="F54" s="89"/>
      <c r="G54" s="90">
        <f>G53-G52</f>
        <v>482250</v>
      </c>
    </row>
    <row r="55" spans="1:11" ht="12.75" customHeight="1" x14ac:dyDescent="0.3">
      <c r="A55" s="45"/>
      <c r="B55" s="91" t="s">
        <v>76</v>
      </c>
      <c r="C55" s="92"/>
      <c r="D55" s="92"/>
      <c r="E55" s="92"/>
      <c r="F55" s="92"/>
      <c r="G55" s="93"/>
    </row>
    <row r="56" spans="1:11" ht="12.75" customHeight="1" thickBot="1" x14ac:dyDescent="0.35">
      <c r="A56" s="45"/>
      <c r="B56" s="94"/>
      <c r="C56" s="92"/>
      <c r="D56" s="92"/>
      <c r="E56" s="92"/>
      <c r="F56" s="92"/>
      <c r="G56" s="93"/>
    </row>
    <row r="57" spans="1:11" ht="12.75" customHeight="1" x14ac:dyDescent="0.3">
      <c r="A57" s="45"/>
      <c r="B57" s="95" t="s">
        <v>77</v>
      </c>
      <c r="C57" s="96"/>
      <c r="D57" s="96"/>
      <c r="E57" s="96"/>
      <c r="F57" s="97"/>
      <c r="G57" s="93"/>
    </row>
    <row r="58" spans="1:11" ht="12.75" customHeight="1" x14ac:dyDescent="0.3">
      <c r="A58" s="45"/>
      <c r="B58" s="98" t="s">
        <v>36</v>
      </c>
      <c r="C58" s="99"/>
      <c r="D58" s="99"/>
      <c r="E58" s="99"/>
      <c r="F58" s="100"/>
      <c r="G58" s="93"/>
    </row>
    <row r="59" spans="1:11" ht="12.75" customHeight="1" x14ac:dyDescent="0.3">
      <c r="A59" s="45"/>
      <c r="B59" s="98" t="s">
        <v>37</v>
      </c>
      <c r="C59" s="99"/>
      <c r="D59" s="99"/>
      <c r="E59" s="99"/>
      <c r="F59" s="100"/>
      <c r="G59" s="93"/>
    </row>
    <row r="60" spans="1:11" ht="12.75" customHeight="1" x14ac:dyDescent="0.3">
      <c r="A60" s="45"/>
      <c r="B60" s="98" t="s">
        <v>38</v>
      </c>
      <c r="C60" s="99"/>
      <c r="D60" s="99"/>
      <c r="E60" s="99"/>
      <c r="F60" s="100"/>
      <c r="G60" s="93"/>
    </row>
    <row r="61" spans="1:11" ht="13.5" customHeight="1" x14ac:dyDescent="0.3">
      <c r="A61" s="30"/>
      <c r="B61" s="98" t="s">
        <v>39</v>
      </c>
      <c r="C61" s="99"/>
      <c r="D61" s="99"/>
      <c r="E61" s="99"/>
      <c r="F61" s="100"/>
      <c r="G61" s="93"/>
    </row>
    <row r="62" spans="1:11" ht="12" customHeight="1" x14ac:dyDescent="0.3">
      <c r="A62" s="25"/>
      <c r="B62" s="98" t="s">
        <v>40</v>
      </c>
      <c r="C62" s="99"/>
      <c r="D62" s="99"/>
      <c r="E62" s="99"/>
      <c r="F62" s="100"/>
      <c r="G62" s="93"/>
    </row>
    <row r="63" spans="1:11" ht="12" customHeight="1" thickBot="1" x14ac:dyDescent="0.35">
      <c r="A63" s="30"/>
      <c r="B63" s="101" t="s">
        <v>41</v>
      </c>
      <c r="C63" s="102"/>
      <c r="D63" s="102"/>
      <c r="E63" s="102"/>
      <c r="F63" s="103"/>
      <c r="G63" s="93"/>
    </row>
    <row r="64" spans="1:11" ht="24" customHeight="1" x14ac:dyDescent="0.3">
      <c r="A64" s="30"/>
      <c r="B64" s="104"/>
      <c r="C64" s="99"/>
      <c r="D64" s="99"/>
      <c r="E64" s="99"/>
      <c r="F64" s="99"/>
      <c r="G64" s="93"/>
    </row>
    <row r="65" spans="1:7" ht="12.75" customHeight="1" thickBot="1" x14ac:dyDescent="0.35">
      <c r="A65" s="45"/>
      <c r="B65" s="142" t="s">
        <v>42</v>
      </c>
      <c r="C65" s="143"/>
      <c r="D65" s="105"/>
      <c r="E65" s="106"/>
      <c r="F65" s="106"/>
      <c r="G65" s="93"/>
    </row>
    <row r="66" spans="1:7" ht="13.5" customHeight="1" x14ac:dyDescent="0.3">
      <c r="A66" s="30"/>
      <c r="B66" s="107" t="s">
        <v>29</v>
      </c>
      <c r="C66" s="108" t="s">
        <v>81</v>
      </c>
      <c r="D66" s="109" t="s">
        <v>43</v>
      </c>
      <c r="E66" s="106"/>
      <c r="F66" s="106"/>
      <c r="G66" s="93"/>
    </row>
    <row r="67" spans="1:7" ht="12" customHeight="1" x14ac:dyDescent="0.3">
      <c r="A67" s="25"/>
      <c r="B67" s="110" t="s">
        <v>44</v>
      </c>
      <c r="C67" s="111">
        <f>+G26</f>
        <v>200000</v>
      </c>
      <c r="D67" s="112">
        <f>(C67/C73)</f>
        <v>0.7469654528478058</v>
      </c>
      <c r="E67" s="106"/>
      <c r="F67" s="106"/>
      <c r="G67" s="93"/>
    </row>
    <row r="68" spans="1:7" ht="12" customHeight="1" x14ac:dyDescent="0.3">
      <c r="A68" s="113"/>
      <c r="B68" s="110" t="s">
        <v>45</v>
      </c>
      <c r="C68" s="114">
        <v>0</v>
      </c>
      <c r="D68" s="112">
        <v>0</v>
      </c>
      <c r="E68" s="106"/>
      <c r="F68" s="106"/>
      <c r="G68" s="93"/>
    </row>
    <row r="69" spans="1:7" ht="12" customHeight="1" x14ac:dyDescent="0.3">
      <c r="A69" s="113"/>
      <c r="B69" s="110" t="s">
        <v>46</v>
      </c>
      <c r="C69" s="111">
        <f>+G36</f>
        <v>28000</v>
      </c>
      <c r="D69" s="112">
        <f>(C69/C73)</f>
        <v>0.10457516339869281</v>
      </c>
      <c r="E69" s="106"/>
      <c r="F69" s="106"/>
      <c r="G69" s="93"/>
    </row>
    <row r="70" spans="1:7" ht="12" customHeight="1" x14ac:dyDescent="0.3">
      <c r="A70" s="113"/>
      <c r="B70" s="110" t="s">
        <v>26</v>
      </c>
      <c r="C70" s="111">
        <f>+G43</f>
        <v>27000</v>
      </c>
      <c r="D70" s="112">
        <f>(C70/C73)</f>
        <v>0.10084033613445378</v>
      </c>
      <c r="E70" s="106"/>
      <c r="F70" s="106"/>
      <c r="G70" s="93"/>
    </row>
    <row r="71" spans="1:7" ht="12" customHeight="1" x14ac:dyDescent="0.3">
      <c r="A71" s="113"/>
      <c r="B71" s="110" t="s">
        <v>47</v>
      </c>
      <c r="C71" s="115"/>
      <c r="D71" s="112">
        <f>(C71/C73)</f>
        <v>0</v>
      </c>
      <c r="E71" s="116"/>
      <c r="F71" s="116"/>
      <c r="G71" s="93"/>
    </row>
    <row r="72" spans="1:7" ht="12" customHeight="1" x14ac:dyDescent="0.3">
      <c r="A72" s="113"/>
      <c r="B72" s="110" t="s">
        <v>48</v>
      </c>
      <c r="C72" s="115">
        <f>+G51</f>
        <v>12750</v>
      </c>
      <c r="D72" s="112">
        <f>(C72/C73)</f>
        <v>4.7619047619047616E-2</v>
      </c>
      <c r="E72" s="116"/>
      <c r="F72" s="116"/>
      <c r="G72" s="93"/>
    </row>
    <row r="73" spans="1:7" ht="12" customHeight="1" thickBot="1" x14ac:dyDescent="0.35">
      <c r="A73" s="113"/>
      <c r="B73" s="117" t="s">
        <v>82</v>
      </c>
      <c r="C73" s="118">
        <f>SUM(C67:C72)</f>
        <v>267750</v>
      </c>
      <c r="D73" s="119">
        <f>SUM(D67:D72)</f>
        <v>1</v>
      </c>
      <c r="E73" s="116"/>
      <c r="F73" s="116"/>
      <c r="G73" s="93"/>
    </row>
    <row r="74" spans="1:7" ht="12.75" customHeight="1" x14ac:dyDescent="0.3">
      <c r="A74" s="113"/>
      <c r="B74" s="94"/>
      <c r="C74" s="92"/>
      <c r="D74" s="92"/>
      <c r="E74" s="92"/>
      <c r="F74" s="92"/>
      <c r="G74" s="93"/>
    </row>
    <row r="75" spans="1:7" ht="12" customHeight="1" x14ac:dyDescent="0.3">
      <c r="A75" s="113"/>
      <c r="B75" s="120"/>
      <c r="C75" s="92"/>
      <c r="D75" s="92"/>
      <c r="E75" s="92"/>
      <c r="F75" s="92"/>
      <c r="G75" s="93"/>
    </row>
    <row r="76" spans="1:7" ht="12" customHeight="1" thickBot="1" x14ac:dyDescent="0.35">
      <c r="A76" s="113"/>
      <c r="B76" s="121"/>
      <c r="C76" s="122" t="s">
        <v>79</v>
      </c>
      <c r="D76" s="123"/>
      <c r="E76" s="124"/>
      <c r="F76" s="125"/>
      <c r="G76" s="93"/>
    </row>
    <row r="77" spans="1:7" ht="12" customHeight="1" x14ac:dyDescent="0.3">
      <c r="A77" s="113"/>
      <c r="B77" s="126" t="s">
        <v>74</v>
      </c>
      <c r="C77" s="127">
        <v>900</v>
      </c>
      <c r="D77" s="127">
        <v>1000</v>
      </c>
      <c r="E77" s="128">
        <v>1100</v>
      </c>
      <c r="F77" s="129"/>
      <c r="G77" s="130"/>
    </row>
    <row r="78" spans="1:7" ht="12" customHeight="1" thickBot="1" x14ac:dyDescent="0.35">
      <c r="A78" s="113"/>
      <c r="B78" s="117" t="s">
        <v>75</v>
      </c>
      <c r="C78" s="118">
        <f>(G52/C77)</f>
        <v>297.5</v>
      </c>
      <c r="D78" s="118">
        <f>(G52/D77)</f>
        <v>267.75</v>
      </c>
      <c r="E78" s="131">
        <f>(G52/E77)</f>
        <v>243.40909090909091</v>
      </c>
      <c r="F78" s="129"/>
      <c r="G78" s="130"/>
    </row>
    <row r="79" spans="1:7" ht="12" customHeight="1" x14ac:dyDescent="0.3">
      <c r="A79" s="113"/>
      <c r="B79" s="132" t="s">
        <v>49</v>
      </c>
      <c r="C79" s="99"/>
      <c r="D79" s="99"/>
      <c r="E79" s="99"/>
      <c r="F79" s="99"/>
      <c r="G79" s="99"/>
    </row>
    <row r="80" spans="1:7" ht="12" customHeight="1" x14ac:dyDescent="0.3">
      <c r="A80" s="113"/>
    </row>
    <row r="81" spans="1:1" ht="12.75" customHeight="1" x14ac:dyDescent="0.3">
      <c r="A81" s="113"/>
    </row>
    <row r="82" spans="1:1" ht="12.75" customHeight="1" x14ac:dyDescent="0.3">
      <c r="A82" s="113"/>
    </row>
    <row r="83" spans="1:1" ht="15" customHeight="1" x14ac:dyDescent="0.3">
      <c r="A83" s="113"/>
    </row>
    <row r="84" spans="1:1" ht="12" customHeight="1" x14ac:dyDescent="0.3">
      <c r="A84" s="113"/>
    </row>
    <row r="85" spans="1:1" ht="12" customHeight="1" x14ac:dyDescent="0.3">
      <c r="A85" s="113"/>
    </row>
    <row r="86" spans="1:1" ht="12" customHeight="1" x14ac:dyDescent="0.3">
      <c r="A86" s="113"/>
    </row>
    <row r="87" spans="1:1" ht="12" customHeight="1" x14ac:dyDescent="0.3">
      <c r="A87" s="113"/>
    </row>
    <row r="88" spans="1:1" ht="12" customHeight="1" x14ac:dyDescent="0.3">
      <c r="A88" s="113"/>
    </row>
    <row r="89" spans="1:1" ht="12" customHeight="1" x14ac:dyDescent="0.3">
      <c r="A89" s="113"/>
    </row>
    <row r="90" spans="1:1" ht="12" customHeight="1" x14ac:dyDescent="0.3">
      <c r="A90" s="113"/>
    </row>
    <row r="91" spans="1:1" ht="12.75" customHeight="1" x14ac:dyDescent="0.3">
      <c r="A91" s="113"/>
    </row>
    <row r="92" spans="1:1" ht="12" customHeight="1" x14ac:dyDescent="0.3">
      <c r="A92" s="113"/>
    </row>
    <row r="93" spans="1:1" ht="12.75" customHeight="1" x14ac:dyDescent="0.3">
      <c r="A93" s="113"/>
    </row>
    <row r="94" spans="1:1" ht="12" customHeight="1" x14ac:dyDescent="0.3">
      <c r="A94" s="133"/>
    </row>
    <row r="95" spans="1:1" ht="12" customHeight="1" x14ac:dyDescent="0.3">
      <c r="A95" s="113"/>
    </row>
    <row r="96" spans="1:1" ht="12.75" customHeight="1" x14ac:dyDescent="0.3">
      <c r="A96" s="113"/>
    </row>
    <row r="97" spans="1:1" ht="15.6" customHeight="1" x14ac:dyDescent="0.3">
      <c r="A97" s="113"/>
    </row>
  </sheetData>
  <mergeCells count="8">
    <mergeCell ref="B65:C6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Cilantro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Usuario</cp:lastModifiedBy>
  <dcterms:created xsi:type="dcterms:W3CDTF">2020-11-27T12:49:26Z</dcterms:created>
  <dcterms:modified xsi:type="dcterms:W3CDTF">2021-05-04T21:01:39Z</dcterms:modified>
</cp:coreProperties>
</file>