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on\Desktop\INDAP 2021\FICHAS TÉCNICAS POR RUBRO 21-22\AGENCIA DE ÁREA QUEMCHI\"/>
    </mc:Choice>
  </mc:AlternateContent>
  <bookViews>
    <workbookView xWindow="0" yWindow="0" windowWidth="20490" windowHeight="7155"/>
  </bookViews>
  <sheets>
    <sheet name="OVINOS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H89" i="1"/>
  <c r="H91" i="1"/>
  <c r="H90" i="1"/>
  <c r="H92" i="1"/>
  <c r="H93" i="1"/>
  <c r="G26" i="1"/>
  <c r="G47" i="1"/>
  <c r="G37" i="1"/>
  <c r="G52" i="1"/>
  <c r="G54" i="1"/>
  <c r="G55" i="1"/>
  <c r="G56" i="1"/>
  <c r="D82" i="1"/>
  <c r="C82" i="1"/>
  <c r="C72" i="1"/>
  <c r="C71" i="1"/>
  <c r="C75" i="1"/>
  <c r="G57" i="1"/>
  <c r="C74" i="1"/>
  <c r="C73" i="1"/>
  <c r="C76" i="1"/>
  <c r="E82" i="1"/>
  <c r="C77" i="1"/>
  <c r="D76" i="1"/>
  <c r="G58" i="1"/>
  <c r="D74" i="1"/>
  <c r="D71" i="1"/>
  <c r="D73" i="1"/>
  <c r="D75" i="1"/>
  <c r="D77" i="1"/>
</calcChain>
</file>

<file path=xl/sharedStrings.xml><?xml version="1.0" encoding="utf-8"?>
<sst xmlns="http://schemas.openxmlformats.org/spreadsheetml/2006/main" count="140" uniqueCount="109">
  <si>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</si>
  <si>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</si>
  <si>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</si>
  <si>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</si>
  <si>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</si>
  <si>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</si>
  <si>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</si>
  <si>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</si>
  <si>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</si>
  <si>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</si>
  <si>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</si>
  <si>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</si>
  <si>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</si>
  <si>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</si>
  <si>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</si>
  <si>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</si>
  <si>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</si>
  <si>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</si>
  <si>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</si>
  <si>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</si>
  <si>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</si>
  <si>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</si>
  <si>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</si>
  <si>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</si>
  <si>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</si>
  <si>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</si>
  <si>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</si>
  <si>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</si>
  <si>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</si>
  <si>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</si>
  <si>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</si>
  <si>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</si>
  <si>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</si>
  <si>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</si>
  <si>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</si>
  <si>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</si>
  <si>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</si>
  <si>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</si>
  <si>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</si>
  <si>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</si>
  <si>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</si>
  <si>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</si>
  <si>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</si>
  <si>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</si>
  <si>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</si>
  <si>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</si>
  <si>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</si>
  <si>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</si>
  <si>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</si>
  <si>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</si>
  <si>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</si>
  <si>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</si>
  <si>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</si>
  <si>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</si>
  <si>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</si>
  <si>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</si>
  <si>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</si>
  <si>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MEDIO</t>
  </si>
  <si>
    <t>LOS LAGOS</t>
  </si>
  <si>
    <t>QUEMCHI</t>
  </si>
  <si>
    <t>Manejo sanitario otoño</t>
  </si>
  <si>
    <t>FARMACOS</t>
  </si>
  <si>
    <t>Frasco  100 cc</t>
  </si>
  <si>
    <t>Otoño y primavera</t>
  </si>
  <si>
    <t>ALIMENTACION</t>
  </si>
  <si>
    <t>invierno</t>
  </si>
  <si>
    <t>OVINOS</t>
  </si>
  <si>
    <t>CRIOLLO</t>
  </si>
  <si>
    <t>MERCADO INTERNO</t>
  </si>
  <si>
    <t>ataque perros</t>
  </si>
  <si>
    <t>Marzo-Abril</t>
  </si>
  <si>
    <t>Manejo sanitario Primavera (1)</t>
  </si>
  <si>
    <t>Octubre - Noviembre</t>
  </si>
  <si>
    <t>Suplementación  Alimenticia Invierno  (2)</t>
  </si>
  <si>
    <t>Anual</t>
  </si>
  <si>
    <t>Manejo de encaste</t>
  </si>
  <si>
    <t>Febrero-Marzo</t>
  </si>
  <si>
    <t>Esquila</t>
  </si>
  <si>
    <t>Nov - Diciembre</t>
  </si>
  <si>
    <t>Vacuna Clostridial</t>
  </si>
  <si>
    <t>otoño y primavera</t>
  </si>
  <si>
    <t xml:space="preserve">IVERMECTINA </t>
  </si>
  <si>
    <t>Frasco 150 cc</t>
  </si>
  <si>
    <t xml:space="preserve">Heno </t>
  </si>
  <si>
    <t>Fardo</t>
  </si>
  <si>
    <t>Concentrados sacos 50 kg</t>
  </si>
  <si>
    <t>Sacos 50 kg</t>
  </si>
  <si>
    <t>COSTOS DIRECTOS DE PRODUCCION POR PLANTEL DE 40 VIENTRES (INCLUYE IVA)</t>
  </si>
  <si>
    <t>CATEGORIA</t>
  </si>
  <si>
    <t>Cordero (venta)</t>
  </si>
  <si>
    <t>Diciembre - enero</t>
  </si>
  <si>
    <t>Cordero (consumo)</t>
  </si>
  <si>
    <t>Oveja desecho</t>
  </si>
  <si>
    <t>Abril - mayo</t>
  </si>
  <si>
    <t>Lana</t>
  </si>
  <si>
    <t>Ingresos  esperados</t>
  </si>
  <si>
    <t>Época venta</t>
  </si>
  <si>
    <t>Cabezas</t>
  </si>
  <si>
    <t>kg/animal</t>
  </si>
  <si>
    <t>kg totales</t>
  </si>
  <si>
    <t>Noviembre - Diciembre</t>
  </si>
  <si>
    <t xml:space="preserve">Sobre el  rebaño de 40  vientres  se estima la siguiente venta: </t>
  </si>
  <si>
    <t>Se considera 95% de parición, 20 % de reposición</t>
  </si>
  <si>
    <t>RENDIMIENTO (Kg - Carne/Há.)</t>
  </si>
  <si>
    <t>RENDIMIENTO - KG DE CARNE POR HECTAREA</t>
  </si>
  <si>
    <t>PRECIO ESPERADO ($/kg)</t>
  </si>
  <si>
    <t>ESCENARIOS COSTO UNITARIO  ($/kg)</t>
  </si>
  <si>
    <t>Costo unitario ($/kg) (*)</t>
  </si>
  <si>
    <t>Rendimiento (kg/plantel 47 cabezas)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</si>
</sst>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??_ ;_ @_ "/>
    <numFmt numFmtId="170" formatCode="_-* #,##0_-;\-* #,##0_-;_-* &quot;-&quot;??_-;_-@_-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7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</font>
    <font>
      <sz val="7"/>
      <name val="Calibri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9" fontId="12" fillId="0" borderId="22" applyFont="0" applyFill="0" applyBorder="0" applyAlignment="0" applyProtection="0"/>
    <xf numFmtId="165" fontId="13" fillId="0" borderId="22" applyFont="0" applyFill="0" applyBorder="0" applyAlignment="0" applyProtection="0"/>
    <xf numFmtId="165" fontId="12" fillId="0" borderId="22" applyFont="0" applyFill="0" applyBorder="0" applyAlignment="0" applyProtection="0"/>
  </cellStyleXfs>
  <cellXfs count="177">
    <xf numFmtId="0" fontId="0" fillId="0" borderId="0" xfId="0" applyFont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right" vertical="center"/>
    </xf>
    <xf numFmtId="167" fontId="1" fillId="3" borderId="30" xfId="0" applyNumberFormat="1" applyFont="1" applyFill="1" applyBorder="1" applyAlignment="1">
      <alignment horizontal="right" vertical="center"/>
    </xf>
    <xf numFmtId="167" fontId="1" fillId="5" borderId="30" xfId="0" applyNumberFormat="1" applyFont="1" applyFill="1" applyBorder="1" applyAlignment="1">
      <alignment horizontal="right" vertical="center"/>
    </xf>
    <xf numFmtId="167" fontId="1" fillId="6" borderId="33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 wrapText="1"/>
    </xf>
    <xf numFmtId="17" fontId="6" fillId="0" borderId="56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0" fontId="7" fillId="0" borderId="56" xfId="0" applyFont="1" applyBorder="1" applyAlignment="1" applyProtection="1"/>
    <xf numFmtId="0" fontId="7" fillId="0" borderId="56" xfId="0" applyFont="1" applyBorder="1" applyAlignment="1">
      <alignment horizontal="center"/>
    </xf>
    <xf numFmtId="0" fontId="7" fillId="0" borderId="56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</xf>
    <xf numFmtId="164" fontId="7" fillId="0" borderId="56" xfId="0" applyNumberFormat="1" applyFont="1" applyBorder="1" applyProtection="1"/>
    <xf numFmtId="164" fontId="7" fillId="0" borderId="56" xfId="0" applyNumberFormat="1" applyFont="1" applyBorder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8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8" fontId="5" fillId="8" borderId="40" xfId="0" applyNumberFormat="1" applyFont="1" applyFill="1" applyBorder="1" applyAlignment="1">
      <alignment vertical="center"/>
    </xf>
    <xf numFmtId="0" fontId="7" fillId="10" borderId="22" xfId="0" applyFont="1" applyFill="1" applyBorder="1" applyAlignment="1">
      <alignment vertical="center"/>
    </xf>
    <xf numFmtId="3" fontId="6" fillId="12" borderId="56" xfId="0" applyNumberFormat="1" applyFont="1" applyFill="1" applyBorder="1" applyAlignment="1">
      <alignment horizontal="center" vertical="center" wrapText="1"/>
    </xf>
    <xf numFmtId="17" fontId="6" fillId="12" borderId="56" xfId="0" applyNumberFormat="1" applyFont="1" applyFill="1" applyBorder="1" applyAlignment="1">
      <alignment horizontal="center" vertical="center" wrapText="1"/>
    </xf>
    <xf numFmtId="0" fontId="0" fillId="0" borderId="45" xfId="0" applyNumberFormat="1" applyFont="1" applyBorder="1" applyAlignment="1">
      <alignment vertical="center"/>
    </xf>
    <xf numFmtId="0" fontId="0" fillId="0" borderId="46" xfId="0" applyNumberFormat="1" applyFont="1" applyBorder="1" applyAlignment="1">
      <alignment vertical="center"/>
    </xf>
    <xf numFmtId="0" fontId="7" fillId="10" borderId="47" xfId="0" applyFont="1" applyFill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48" xfId="0" applyNumberFormat="1" applyFont="1" applyBorder="1" applyAlignment="1">
      <alignment vertical="center"/>
    </xf>
    <xf numFmtId="170" fontId="1" fillId="9" borderId="60" xfId="2" applyNumberFormat="1" applyFont="1" applyFill="1" applyBorder="1" applyAlignment="1">
      <alignment horizontal="center" vertical="center"/>
    </xf>
    <xf numFmtId="170" fontId="1" fillId="9" borderId="61" xfId="2" applyNumberFormat="1" applyFont="1" applyFill="1" applyBorder="1" applyAlignment="1">
      <alignment horizontal="center" vertical="center"/>
    </xf>
    <xf numFmtId="0" fontId="1" fillId="9" borderId="61" xfId="0" applyFont="1" applyFill="1" applyBorder="1" applyAlignment="1">
      <alignment horizontal="center" vertical="center" wrapText="1"/>
    </xf>
    <xf numFmtId="170" fontId="1" fillId="9" borderId="62" xfId="2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center" vertical="center"/>
    </xf>
    <xf numFmtId="1" fontId="11" fillId="0" borderId="61" xfId="0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64" fontId="7" fillId="0" borderId="61" xfId="2" applyNumberFormat="1" applyFont="1" applyFill="1" applyBorder="1" applyAlignment="1">
      <alignment vertical="center"/>
    </xf>
    <xf numFmtId="164" fontId="7" fillId="0" borderId="62" xfId="0" applyNumberFormat="1" applyFont="1" applyBorder="1" applyAlignment="1">
      <alignment vertical="center"/>
    </xf>
    <xf numFmtId="1" fontId="11" fillId="0" borderId="61" xfId="3" applyNumberFormat="1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170" fontId="14" fillId="11" borderId="60" xfId="2" applyNumberFormat="1" applyFont="1" applyFill="1" applyBorder="1" applyAlignment="1">
      <alignment vertical="center"/>
    </xf>
    <xf numFmtId="170" fontId="14" fillId="11" borderId="61" xfId="2" applyNumberFormat="1" applyFont="1" applyFill="1" applyBorder="1" applyAlignment="1">
      <alignment vertical="center"/>
    </xf>
    <xf numFmtId="170" fontId="14" fillId="11" borderId="61" xfId="2" applyNumberFormat="1" applyFont="1" applyFill="1" applyBorder="1" applyAlignment="1">
      <alignment horizontal="center" vertical="center"/>
    </xf>
    <xf numFmtId="170" fontId="14" fillId="11" borderId="62" xfId="2" applyNumberFormat="1" applyFont="1" applyFill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0" fillId="0" borderId="49" xfId="0" applyNumberFormat="1" applyFont="1" applyBorder="1" applyAlignment="1">
      <alignment vertical="center"/>
    </xf>
    <xf numFmtId="0" fontId="0" fillId="0" borderId="50" xfId="0" applyNumberFormat="1" applyFont="1" applyBorder="1" applyAlignment="1">
      <alignment vertical="center"/>
    </xf>
    <xf numFmtId="0" fontId="0" fillId="0" borderId="51" xfId="0" applyNumberFormat="1" applyFont="1" applyBorder="1" applyAlignment="1">
      <alignment vertical="center"/>
    </xf>
    <xf numFmtId="0" fontId="6" fillId="0" borderId="57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4" fontId="2" fillId="0" borderId="57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164" fontId="7" fillId="0" borderId="56" xfId="1" applyNumberFormat="1" applyFont="1" applyFill="1" applyBorder="1" applyAlignment="1">
      <alignment horizontal="center" vertical="center" wrapText="1"/>
    </xf>
    <xf numFmtId="164" fontId="7" fillId="0" borderId="56" xfId="0" applyNumberFormat="1" applyFont="1" applyFill="1" applyBorder="1" applyAlignment="1">
      <alignment horizontal="center" vertical="center" wrapText="1"/>
    </xf>
    <xf numFmtId="3" fontId="7" fillId="0" borderId="56" xfId="1" applyNumberFormat="1" applyFont="1" applyFill="1" applyBorder="1" applyAlignment="1">
      <alignment horizontal="center" vertical="center" wrapText="1"/>
    </xf>
    <xf numFmtId="170" fontId="2" fillId="0" borderId="56" xfId="2" applyNumberFormat="1" applyFont="1" applyFill="1" applyBorder="1" applyAlignment="1">
      <alignment horizontal="center" vertical="center" wrapText="1"/>
    </xf>
    <xf numFmtId="164" fontId="7" fillId="0" borderId="56" xfId="2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65" fontId="7" fillId="0" borderId="56" xfId="3" applyNumberFormat="1" applyFont="1" applyFill="1" applyBorder="1" applyAlignment="1">
      <alignment horizontal="center" vertical="center" wrapText="1"/>
    </xf>
    <xf numFmtId="0" fontId="7" fillId="0" borderId="56" xfId="3" applyNumberFormat="1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10" borderId="56" xfId="0" applyFont="1" applyFill="1" applyBorder="1" applyAlignment="1">
      <alignment horizontal="left" vertical="center" wrapText="1"/>
    </xf>
    <xf numFmtId="3" fontId="17" fillId="0" borderId="56" xfId="0" applyNumberFormat="1" applyFont="1" applyBorder="1" applyAlignment="1">
      <alignment horizontal="center" vertical="center" wrapText="1"/>
    </xf>
    <xf numFmtId="0" fontId="16" fillId="0" borderId="44" xfId="0" applyNumberFormat="1" applyFont="1" applyBorder="1" applyAlignment="1">
      <alignment horizontal="left" vertical="center"/>
    </xf>
    <xf numFmtId="0" fontId="16" fillId="0" borderId="45" xfId="0" applyNumberFormat="1" applyFont="1" applyBorder="1" applyAlignment="1">
      <alignment horizontal="left" vertical="center"/>
    </xf>
    <xf numFmtId="49" fontId="10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horizontal="center" vertical="center" wrapText="1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</cellXfs>
  <cellStyles count="4">
    <cellStyle name="Millares 2" xfId="2"/>
    <cellStyle name="Millares 4" xfId="1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914400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topLeftCell="A52" zoomScaleNormal="100" workbookViewId="0">
      <selection activeCell="J93" sqref="J93"/>
    </sheetView>
  </sheetViews>
  <sheetFormatPr baseColWidth="10" defaultColWidth="10.85546875" defaultRowHeight="11.25" customHeight="1" x14ac:dyDescent="0.25"/>
  <cols>
    <col min="1" max="1" width="4.42578125" style="28" customWidth="1"/>
    <col min="2" max="2" width="34" style="28" customWidth="1"/>
    <col min="3" max="3" width="21.85546875" style="28" customWidth="1"/>
    <col min="4" max="4" width="14.140625" style="28" customWidth="1"/>
    <col min="5" max="5" width="24.85546875" style="28" customWidth="1"/>
    <col min="6" max="6" width="19.5703125" style="28" customWidth="1"/>
    <col min="7" max="7" width="15.85546875" style="28" customWidth="1"/>
    <col min="8" max="248" width="10.85546875" style="28" customWidth="1"/>
    <col min="249" max="16384" width="10.85546875" style="29"/>
  </cols>
  <sheetData>
    <row r="1" spans="1:248" ht="15" customHeight="1" x14ac:dyDescent="0.25">
      <c r="A1" s="27"/>
      <c r="B1" s="27"/>
      <c r="C1" s="27"/>
      <c r="D1" s="27"/>
      <c r="E1" s="27"/>
      <c r="F1" s="27"/>
      <c r="G1" s="27"/>
    </row>
    <row r="2" spans="1:248" ht="15" customHeight="1" x14ac:dyDescent="0.25">
      <c r="A2" s="27"/>
      <c r="B2" s="27"/>
      <c r="C2" s="27"/>
      <c r="D2" s="27"/>
      <c r="E2" s="27"/>
      <c r="F2" s="27"/>
      <c r="G2" s="27"/>
    </row>
    <row r="3" spans="1:248" ht="15" customHeight="1" x14ac:dyDescent="0.25">
      <c r="A3" s="27"/>
      <c r="B3" s="27"/>
      <c r="C3" s="27"/>
      <c r="D3" s="27"/>
      <c r="E3" s="27"/>
      <c r="F3" s="27"/>
      <c r="G3" s="27"/>
    </row>
    <row r="4" spans="1:248" ht="15" customHeight="1" x14ac:dyDescent="0.25">
      <c r="A4" s="27"/>
      <c r="B4" s="27"/>
      <c r="C4" s="27"/>
      <c r="D4" s="27"/>
      <c r="E4" s="27"/>
      <c r="F4" s="27"/>
      <c r="G4" s="27"/>
    </row>
    <row r="5" spans="1:248" ht="15" customHeight="1" x14ac:dyDescent="0.25">
      <c r="A5" s="27"/>
      <c r="B5" s="27"/>
      <c r="C5" s="27"/>
      <c r="D5" s="27"/>
      <c r="E5" s="27"/>
      <c r="F5" s="27"/>
      <c r="G5" s="27"/>
    </row>
    <row r="6" spans="1:248" ht="15" customHeight="1" x14ac:dyDescent="0.25">
      <c r="A6" s="27"/>
      <c r="B6" s="27"/>
      <c r="C6" s="27"/>
      <c r="D6" s="27"/>
      <c r="E6" s="27"/>
      <c r="F6" s="27"/>
      <c r="G6" s="27"/>
    </row>
    <row r="7" spans="1:248" ht="15" customHeight="1" x14ac:dyDescent="0.25">
      <c r="A7" s="27"/>
      <c r="B7" s="27"/>
      <c r="C7" s="27"/>
      <c r="D7" s="27"/>
      <c r="E7" s="27"/>
      <c r="F7" s="27"/>
      <c r="G7" s="27"/>
    </row>
    <row r="8" spans="1:248" ht="15" customHeight="1" x14ac:dyDescent="0.25">
      <c r="A8" s="27"/>
      <c r="B8" s="30"/>
      <c r="C8" s="31"/>
      <c r="D8" s="27"/>
      <c r="E8" s="31"/>
      <c r="F8" s="31"/>
      <c r="G8" s="31"/>
    </row>
    <row r="9" spans="1:248" s="146" customFormat="1" ht="16.5" customHeight="1" x14ac:dyDescent="0.25">
      <c r="A9" s="143"/>
      <c r="B9" s="144" t="s">
        <v>0</v>
      </c>
      <c r="C9" s="140" t="s">
        <v>66</v>
      </c>
      <c r="D9" s="52"/>
      <c r="E9" s="169" t="s">
        <v>103</v>
      </c>
      <c r="F9" s="170"/>
      <c r="G9" s="113">
        <v>1725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</row>
    <row r="10" spans="1:248" s="146" customFormat="1" ht="16.5" customHeight="1" x14ac:dyDescent="0.25">
      <c r="A10" s="143"/>
      <c r="B10" s="147" t="s">
        <v>1</v>
      </c>
      <c r="C10" s="140" t="s">
        <v>67</v>
      </c>
      <c r="D10" s="52"/>
      <c r="E10" s="167" t="s">
        <v>2</v>
      </c>
      <c r="F10" s="168"/>
      <c r="G10" s="62">
        <v>44166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</row>
    <row r="11" spans="1:248" s="146" customFormat="1" ht="16.5" customHeight="1" x14ac:dyDescent="0.25">
      <c r="A11" s="143"/>
      <c r="B11" s="147" t="s">
        <v>3</v>
      </c>
      <c r="C11" s="140" t="s">
        <v>57</v>
      </c>
      <c r="D11" s="52"/>
      <c r="E11" s="167" t="s">
        <v>105</v>
      </c>
      <c r="F11" s="168"/>
      <c r="G11" s="162">
        <v>1359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</row>
    <row r="12" spans="1:248" s="146" customFormat="1" ht="16.5" customHeight="1" x14ac:dyDescent="0.25">
      <c r="A12" s="143"/>
      <c r="B12" s="147" t="s">
        <v>4</v>
      </c>
      <c r="C12" s="140" t="s">
        <v>58</v>
      </c>
      <c r="D12" s="52"/>
      <c r="E12" s="173" t="s">
        <v>5</v>
      </c>
      <c r="F12" s="174"/>
      <c r="G12" s="63">
        <v>2344250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</row>
    <row r="13" spans="1:248" s="146" customFormat="1" ht="16.5" customHeight="1" x14ac:dyDescent="0.25">
      <c r="A13" s="143"/>
      <c r="B13" s="147" t="s">
        <v>6</v>
      </c>
      <c r="C13" s="140" t="s">
        <v>59</v>
      </c>
      <c r="D13" s="52"/>
      <c r="E13" s="167" t="s">
        <v>7</v>
      </c>
      <c r="F13" s="168"/>
      <c r="G13" s="61" t="s">
        <v>68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</row>
    <row r="14" spans="1:248" s="146" customFormat="1" ht="16.5" customHeight="1" x14ac:dyDescent="0.25">
      <c r="A14" s="143"/>
      <c r="B14" s="147" t="s">
        <v>8</v>
      </c>
      <c r="C14" s="140" t="s">
        <v>59</v>
      </c>
      <c r="D14" s="52"/>
      <c r="E14" s="167" t="s">
        <v>9</v>
      </c>
      <c r="F14" s="168"/>
      <c r="G14" s="114">
        <v>44166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</row>
    <row r="15" spans="1:248" s="146" customFormat="1" ht="16.5" customHeight="1" x14ac:dyDescent="0.25">
      <c r="A15" s="143"/>
      <c r="B15" s="147" t="s">
        <v>10</v>
      </c>
      <c r="C15" s="148">
        <v>44197</v>
      </c>
      <c r="D15" s="52"/>
      <c r="E15" s="167" t="s">
        <v>11</v>
      </c>
      <c r="F15" s="168"/>
      <c r="G15" s="61" t="s">
        <v>69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</row>
    <row r="16" spans="1:248" ht="12" customHeight="1" x14ac:dyDescent="0.25">
      <c r="A16" s="27"/>
      <c r="B16" s="34"/>
      <c r="C16" s="35"/>
      <c r="D16" s="3"/>
      <c r="E16" s="36"/>
      <c r="F16" s="36"/>
      <c r="G16" s="37"/>
    </row>
    <row r="17" spans="1:248" ht="12" customHeight="1" x14ac:dyDescent="0.25">
      <c r="A17" s="38"/>
      <c r="B17" s="171" t="s">
        <v>87</v>
      </c>
      <c r="C17" s="172"/>
      <c r="D17" s="172"/>
      <c r="E17" s="172"/>
      <c r="F17" s="172"/>
      <c r="G17" s="172"/>
    </row>
    <row r="18" spans="1:248" ht="12" customHeight="1" x14ac:dyDescent="0.25">
      <c r="A18" s="27"/>
      <c r="B18" s="39"/>
      <c r="C18" s="40"/>
      <c r="D18" s="40"/>
      <c r="E18" s="40"/>
      <c r="F18" s="41"/>
      <c r="G18" s="41"/>
    </row>
    <row r="19" spans="1:248" ht="12" customHeight="1" x14ac:dyDescent="0.25">
      <c r="A19" s="32"/>
      <c r="B19" s="1" t="s">
        <v>12</v>
      </c>
      <c r="C19" s="2"/>
      <c r="D19" s="3"/>
      <c r="E19" s="3"/>
      <c r="F19" s="3"/>
      <c r="G19" s="3"/>
    </row>
    <row r="20" spans="1:248" ht="24" customHeight="1" x14ac:dyDescent="0.25">
      <c r="A20" s="38"/>
      <c r="B20" s="4" t="s">
        <v>13</v>
      </c>
      <c r="C20" s="4" t="s">
        <v>14</v>
      </c>
      <c r="D20" s="4" t="s">
        <v>15</v>
      </c>
      <c r="E20" s="4" t="s">
        <v>16</v>
      </c>
      <c r="F20" s="4" t="s">
        <v>17</v>
      </c>
      <c r="G20" s="4" t="s">
        <v>18</v>
      </c>
    </row>
    <row r="21" spans="1:248" s="146" customFormat="1" ht="19.5" customHeight="1" x14ac:dyDescent="0.25">
      <c r="A21" s="149"/>
      <c r="B21" s="141" t="s">
        <v>60</v>
      </c>
      <c r="C21" s="151" t="s">
        <v>19</v>
      </c>
      <c r="D21" s="150">
        <v>2</v>
      </c>
      <c r="E21" s="150" t="s">
        <v>70</v>
      </c>
      <c r="F21" s="152">
        <v>20000</v>
      </c>
      <c r="G21" s="153">
        <v>40000</v>
      </c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  <c r="IF21" s="145"/>
      <c r="IG21" s="145"/>
      <c r="IH21" s="145"/>
      <c r="II21" s="145"/>
      <c r="IJ21" s="145"/>
      <c r="IK21" s="145"/>
      <c r="IL21" s="145"/>
      <c r="IM21" s="145"/>
      <c r="IN21" s="145"/>
    </row>
    <row r="22" spans="1:248" s="146" customFormat="1" ht="19.5" customHeight="1" x14ac:dyDescent="0.25">
      <c r="A22" s="149"/>
      <c r="B22" s="141" t="s">
        <v>71</v>
      </c>
      <c r="C22" s="151" t="s">
        <v>19</v>
      </c>
      <c r="D22" s="150">
        <v>2</v>
      </c>
      <c r="E22" s="150" t="s">
        <v>72</v>
      </c>
      <c r="F22" s="152">
        <v>20000</v>
      </c>
      <c r="G22" s="153">
        <v>40000</v>
      </c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</row>
    <row r="23" spans="1:248" s="146" customFormat="1" ht="19.5" customHeight="1" x14ac:dyDescent="0.25">
      <c r="A23" s="149"/>
      <c r="B23" s="141" t="s">
        <v>73</v>
      </c>
      <c r="C23" s="151" t="s">
        <v>19</v>
      </c>
      <c r="D23" s="150">
        <v>4</v>
      </c>
      <c r="E23" s="150" t="s">
        <v>74</v>
      </c>
      <c r="F23" s="152">
        <v>20000</v>
      </c>
      <c r="G23" s="153">
        <v>80000</v>
      </c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145"/>
      <c r="GX23" s="145"/>
      <c r="GY23" s="145"/>
      <c r="GZ23" s="145"/>
      <c r="HA23" s="145"/>
      <c r="HB23" s="145"/>
      <c r="HC23" s="145"/>
      <c r="HD23" s="145"/>
      <c r="HE23" s="145"/>
      <c r="HF23" s="145"/>
      <c r="HG23" s="145"/>
      <c r="HH23" s="145"/>
      <c r="HI23" s="145"/>
      <c r="HJ23" s="145"/>
      <c r="HK23" s="145"/>
      <c r="HL23" s="145"/>
      <c r="HM23" s="145"/>
      <c r="HN23" s="145"/>
      <c r="HO23" s="145"/>
      <c r="HP23" s="145"/>
      <c r="HQ23" s="145"/>
      <c r="HR23" s="145"/>
      <c r="HS23" s="145"/>
      <c r="HT23" s="145"/>
      <c r="HU23" s="145"/>
      <c r="HV23" s="145"/>
      <c r="HW23" s="145"/>
      <c r="HX23" s="145"/>
      <c r="HY23" s="145"/>
      <c r="HZ23" s="145"/>
      <c r="IA23" s="145"/>
      <c r="IB23" s="145"/>
      <c r="IC23" s="145"/>
      <c r="ID23" s="145"/>
      <c r="IE23" s="145"/>
      <c r="IF23" s="145"/>
      <c r="IG23" s="145"/>
      <c r="IH23" s="145"/>
      <c r="II23" s="145"/>
      <c r="IJ23" s="145"/>
      <c r="IK23" s="145"/>
      <c r="IL23" s="145"/>
      <c r="IM23" s="145"/>
      <c r="IN23" s="145"/>
    </row>
    <row r="24" spans="1:248" s="146" customFormat="1" ht="19.5" customHeight="1" x14ac:dyDescent="0.25">
      <c r="A24" s="149"/>
      <c r="B24" s="141" t="s">
        <v>75</v>
      </c>
      <c r="C24" s="151" t="s">
        <v>19</v>
      </c>
      <c r="D24" s="150">
        <v>4</v>
      </c>
      <c r="E24" s="150" t="s">
        <v>76</v>
      </c>
      <c r="F24" s="152">
        <v>20000</v>
      </c>
      <c r="G24" s="153">
        <v>80000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  <c r="IF24" s="145"/>
      <c r="IG24" s="145"/>
      <c r="IH24" s="145"/>
      <c r="II24" s="145"/>
      <c r="IJ24" s="145"/>
      <c r="IK24" s="145"/>
      <c r="IL24" s="145"/>
      <c r="IM24" s="145"/>
      <c r="IN24" s="145"/>
    </row>
    <row r="25" spans="1:248" s="146" customFormat="1" ht="19.5" customHeight="1" x14ac:dyDescent="0.25">
      <c r="A25" s="149"/>
      <c r="B25" s="141" t="s">
        <v>77</v>
      </c>
      <c r="C25" s="151" t="s">
        <v>66</v>
      </c>
      <c r="D25" s="154">
        <v>30</v>
      </c>
      <c r="E25" s="150" t="s">
        <v>78</v>
      </c>
      <c r="F25" s="152">
        <v>1000</v>
      </c>
      <c r="G25" s="153">
        <v>30000</v>
      </c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  <c r="FY25" s="145"/>
      <c r="FZ25" s="145"/>
      <c r="GA25" s="145"/>
      <c r="GB25" s="145"/>
      <c r="GC25" s="145"/>
      <c r="GD25" s="145"/>
      <c r="GE25" s="145"/>
      <c r="GF25" s="145"/>
      <c r="GG25" s="145"/>
      <c r="GH25" s="145"/>
      <c r="GI25" s="145"/>
      <c r="GJ25" s="145"/>
      <c r="GK25" s="145"/>
      <c r="GL25" s="145"/>
      <c r="GM25" s="145"/>
      <c r="GN25" s="145"/>
      <c r="GO25" s="145"/>
      <c r="GP25" s="145"/>
      <c r="GQ25" s="145"/>
      <c r="GR25" s="145"/>
      <c r="GS25" s="145"/>
      <c r="GT25" s="145"/>
      <c r="GU25" s="145"/>
      <c r="GV25" s="145"/>
      <c r="GW25" s="145"/>
      <c r="GX25" s="145"/>
      <c r="GY25" s="145"/>
      <c r="GZ25" s="145"/>
      <c r="HA25" s="145"/>
      <c r="HB25" s="145"/>
      <c r="HC25" s="145"/>
      <c r="HD25" s="145"/>
      <c r="HE25" s="145"/>
      <c r="HF25" s="145"/>
      <c r="HG25" s="145"/>
      <c r="HH25" s="145"/>
      <c r="HI25" s="145"/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145"/>
      <c r="HU25" s="145"/>
      <c r="HV25" s="145"/>
      <c r="HW25" s="145"/>
      <c r="HX25" s="145"/>
      <c r="HY25" s="145"/>
      <c r="HZ25" s="145"/>
      <c r="IA25" s="145"/>
      <c r="IB25" s="145"/>
      <c r="IC25" s="145"/>
      <c r="ID25" s="145"/>
      <c r="IE25" s="145"/>
      <c r="IF25" s="145"/>
      <c r="IG25" s="145"/>
      <c r="IH25" s="145"/>
      <c r="II25" s="145"/>
      <c r="IJ25" s="145"/>
      <c r="IK25" s="145"/>
      <c r="IL25" s="145"/>
      <c r="IM25" s="145"/>
      <c r="IN25" s="145"/>
    </row>
    <row r="26" spans="1:248" ht="12.75" customHeight="1" x14ac:dyDescent="0.25">
      <c r="A26" s="38"/>
      <c r="B26" s="70" t="s">
        <v>20</v>
      </c>
      <c r="C26" s="71"/>
      <c r="D26" s="71"/>
      <c r="E26" s="71"/>
      <c r="F26" s="72"/>
      <c r="G26" s="73">
        <f>SUM(G21:G25)</f>
        <v>270000</v>
      </c>
    </row>
    <row r="27" spans="1:248" ht="12" customHeight="1" x14ac:dyDescent="0.25">
      <c r="A27" s="27"/>
      <c r="B27" s="39"/>
      <c r="C27" s="41"/>
      <c r="D27" s="41"/>
      <c r="E27" s="41"/>
      <c r="F27" s="42"/>
      <c r="G27" s="42"/>
    </row>
    <row r="28" spans="1:248" ht="12" customHeight="1" x14ac:dyDescent="0.25">
      <c r="A28" s="32"/>
      <c r="B28" s="5" t="s">
        <v>21</v>
      </c>
      <c r="C28" s="6"/>
      <c r="D28" s="7"/>
      <c r="E28" s="7"/>
      <c r="F28" s="8"/>
      <c r="G28" s="8"/>
    </row>
    <row r="29" spans="1:248" ht="24" customHeight="1" x14ac:dyDescent="0.25">
      <c r="A29" s="32"/>
      <c r="B29" s="9" t="s">
        <v>13</v>
      </c>
      <c r="C29" s="10" t="s">
        <v>14</v>
      </c>
      <c r="D29" s="10" t="s">
        <v>15</v>
      </c>
      <c r="E29" s="9" t="s">
        <v>16</v>
      </c>
      <c r="F29" s="10" t="s">
        <v>17</v>
      </c>
      <c r="G29" s="9" t="s">
        <v>18</v>
      </c>
    </row>
    <row r="30" spans="1:248" ht="12" customHeight="1" x14ac:dyDescent="0.25">
      <c r="A30" s="32"/>
      <c r="B30" s="11"/>
      <c r="C30" s="12" t="s">
        <v>53</v>
      </c>
      <c r="D30" s="12"/>
      <c r="E30" s="12"/>
      <c r="F30" s="11"/>
      <c r="G30" s="11"/>
    </row>
    <row r="31" spans="1:248" ht="12" customHeight="1" x14ac:dyDescent="0.25">
      <c r="A31" s="32"/>
      <c r="B31" s="13" t="s">
        <v>22</v>
      </c>
      <c r="C31" s="14"/>
      <c r="D31" s="14"/>
      <c r="E31" s="14"/>
      <c r="F31" s="15"/>
      <c r="G31" s="15"/>
    </row>
    <row r="32" spans="1:248" ht="12" customHeight="1" x14ac:dyDescent="0.25">
      <c r="A32" s="27"/>
      <c r="B32" s="43"/>
      <c r="C32" s="44"/>
      <c r="D32" s="44"/>
      <c r="E32" s="44"/>
      <c r="F32" s="45"/>
      <c r="G32" s="45"/>
    </row>
    <row r="33" spans="1:248" ht="12" customHeight="1" x14ac:dyDescent="0.25">
      <c r="A33" s="32"/>
      <c r="B33" s="5" t="s">
        <v>23</v>
      </c>
      <c r="C33" s="6"/>
      <c r="D33" s="7"/>
      <c r="E33" s="7"/>
      <c r="F33" s="8"/>
      <c r="G33" s="8"/>
    </row>
    <row r="34" spans="1:248" ht="24" customHeight="1" x14ac:dyDescent="0.25">
      <c r="A34" s="32"/>
      <c r="B34" s="16" t="s">
        <v>13</v>
      </c>
      <c r="C34" s="16" t="s">
        <v>14</v>
      </c>
      <c r="D34" s="16" t="s">
        <v>15</v>
      </c>
      <c r="E34" s="16" t="s">
        <v>16</v>
      </c>
      <c r="F34" s="17" t="s">
        <v>17</v>
      </c>
      <c r="G34" s="16" t="s">
        <v>18</v>
      </c>
    </row>
    <row r="35" spans="1:248" ht="12.75" customHeight="1" x14ac:dyDescent="0.2">
      <c r="A35" s="38"/>
      <c r="B35" s="64"/>
      <c r="C35" s="65"/>
      <c r="D35" s="66"/>
      <c r="E35" s="67"/>
      <c r="F35" s="68"/>
      <c r="G35" s="69"/>
    </row>
    <row r="36" spans="1:248" ht="12.75" customHeight="1" x14ac:dyDescent="0.2">
      <c r="A36" s="38"/>
      <c r="B36" s="64"/>
      <c r="C36" s="65"/>
      <c r="D36" s="66"/>
      <c r="E36" s="67"/>
      <c r="F36" s="68"/>
      <c r="G36" s="69"/>
    </row>
    <row r="37" spans="1:248" ht="12.75" customHeight="1" x14ac:dyDescent="0.25">
      <c r="A37" s="32"/>
      <c r="B37" s="13" t="s">
        <v>24</v>
      </c>
      <c r="C37" s="14"/>
      <c r="D37" s="14"/>
      <c r="E37" s="14"/>
      <c r="F37" s="15"/>
      <c r="G37" s="57">
        <f>SUM(G35:G36)</f>
        <v>0</v>
      </c>
    </row>
    <row r="38" spans="1:248" ht="12" customHeight="1" x14ac:dyDescent="0.25">
      <c r="A38" s="27"/>
      <c r="B38" s="43"/>
      <c r="C38" s="44"/>
      <c r="D38" s="44"/>
      <c r="E38" s="44"/>
      <c r="F38" s="45"/>
      <c r="G38" s="45"/>
    </row>
    <row r="39" spans="1:248" ht="12" customHeight="1" x14ac:dyDescent="0.25">
      <c r="A39" s="32"/>
      <c r="B39" s="5" t="s">
        <v>25</v>
      </c>
      <c r="C39" s="6"/>
      <c r="D39" s="7"/>
      <c r="E39" s="7"/>
      <c r="F39" s="8"/>
      <c r="G39" s="8"/>
    </row>
    <row r="40" spans="1:248" ht="24" customHeight="1" x14ac:dyDescent="0.25">
      <c r="A40" s="32"/>
      <c r="B40" s="17" t="s">
        <v>26</v>
      </c>
      <c r="C40" s="17" t="s">
        <v>27</v>
      </c>
      <c r="D40" s="17" t="s">
        <v>28</v>
      </c>
      <c r="E40" s="17" t="s">
        <v>16</v>
      </c>
      <c r="F40" s="17" t="s">
        <v>17</v>
      </c>
      <c r="G40" s="17" t="s">
        <v>18</v>
      </c>
    </row>
    <row r="41" spans="1:248" s="146" customFormat="1" ht="12.75" customHeight="1" x14ac:dyDescent="0.25">
      <c r="A41" s="149"/>
      <c r="B41" s="160" t="s">
        <v>61</v>
      </c>
      <c r="C41" s="142"/>
      <c r="D41" s="142"/>
      <c r="E41" s="142"/>
      <c r="F41" s="155"/>
      <c r="G41" s="15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M41" s="145"/>
      <c r="FN41" s="145"/>
      <c r="FO41" s="145"/>
      <c r="FP41" s="145"/>
      <c r="FQ41" s="145"/>
      <c r="FR41" s="145"/>
      <c r="FS41" s="145"/>
      <c r="FT41" s="145"/>
      <c r="FU41" s="145"/>
      <c r="FV41" s="145"/>
      <c r="FW41" s="145"/>
      <c r="FX41" s="145"/>
      <c r="FY41" s="145"/>
      <c r="FZ41" s="145"/>
      <c r="GA41" s="145"/>
      <c r="GB41" s="145"/>
      <c r="GC41" s="145"/>
      <c r="GD41" s="145"/>
      <c r="GE41" s="145"/>
      <c r="GF41" s="145"/>
      <c r="GG41" s="145"/>
      <c r="GH41" s="145"/>
      <c r="GI41" s="145"/>
      <c r="GJ41" s="145"/>
      <c r="GK41" s="145"/>
      <c r="GL41" s="145"/>
      <c r="GM41" s="145"/>
      <c r="GN41" s="145"/>
      <c r="GO41" s="145"/>
      <c r="GP41" s="145"/>
      <c r="GQ41" s="145"/>
      <c r="GR41" s="145"/>
      <c r="GS41" s="145"/>
      <c r="GT41" s="145"/>
      <c r="GU41" s="145"/>
      <c r="GV41" s="145"/>
      <c r="GW41" s="145"/>
      <c r="GX41" s="145"/>
      <c r="GY41" s="145"/>
      <c r="GZ41" s="145"/>
      <c r="HA41" s="145"/>
      <c r="HB41" s="145"/>
      <c r="HC41" s="145"/>
      <c r="HD41" s="145"/>
      <c r="HE41" s="145"/>
      <c r="HF41" s="145"/>
      <c r="HG41" s="145"/>
      <c r="HH41" s="145"/>
      <c r="HI41" s="145"/>
      <c r="HJ41" s="145"/>
      <c r="HK41" s="145"/>
      <c r="HL41" s="145"/>
      <c r="HM41" s="145"/>
      <c r="HN41" s="145"/>
      <c r="HO41" s="145"/>
      <c r="HP41" s="145"/>
      <c r="HQ41" s="145"/>
      <c r="HR41" s="145"/>
      <c r="HS41" s="145"/>
      <c r="HT41" s="145"/>
      <c r="HU41" s="145"/>
      <c r="HV41" s="145"/>
      <c r="HW41" s="145"/>
      <c r="HX41" s="145"/>
      <c r="HY41" s="145"/>
      <c r="HZ41" s="145"/>
      <c r="IA41" s="145"/>
      <c r="IB41" s="145"/>
      <c r="IC41" s="145"/>
      <c r="ID41" s="145"/>
      <c r="IE41" s="145"/>
      <c r="IF41" s="145"/>
      <c r="IG41" s="145"/>
      <c r="IH41" s="145"/>
      <c r="II41" s="145"/>
      <c r="IJ41" s="145"/>
      <c r="IK41" s="145"/>
      <c r="IL41" s="145"/>
      <c r="IM41" s="145"/>
      <c r="IN41" s="145"/>
    </row>
    <row r="42" spans="1:248" s="146" customFormat="1" ht="12.75" customHeight="1" x14ac:dyDescent="0.25">
      <c r="A42" s="149"/>
      <c r="B42" s="141" t="s">
        <v>79</v>
      </c>
      <c r="C42" s="150" t="s">
        <v>62</v>
      </c>
      <c r="D42" s="150">
        <v>1</v>
      </c>
      <c r="E42" s="150" t="s">
        <v>80</v>
      </c>
      <c r="F42" s="156">
        <v>15300</v>
      </c>
      <c r="G42" s="153">
        <v>15300</v>
      </c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</row>
    <row r="43" spans="1:248" s="146" customFormat="1" ht="12.75" customHeight="1" x14ac:dyDescent="0.25">
      <c r="A43" s="149"/>
      <c r="B43" s="141" t="s">
        <v>81</v>
      </c>
      <c r="C43" s="150" t="s">
        <v>82</v>
      </c>
      <c r="D43" s="150">
        <v>1</v>
      </c>
      <c r="E43" s="150" t="s">
        <v>63</v>
      </c>
      <c r="F43" s="156">
        <v>8000</v>
      </c>
      <c r="G43" s="153">
        <v>8000</v>
      </c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</row>
    <row r="44" spans="1:248" s="146" customFormat="1" ht="12.75" customHeight="1" x14ac:dyDescent="0.25">
      <c r="A44" s="149"/>
      <c r="B44" s="161" t="s">
        <v>64</v>
      </c>
      <c r="C44" s="157"/>
      <c r="D44" s="157"/>
      <c r="E44" s="142"/>
      <c r="F44" s="155"/>
      <c r="G44" s="15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</row>
    <row r="45" spans="1:248" s="146" customFormat="1" ht="12.75" customHeight="1" x14ac:dyDescent="0.25">
      <c r="A45" s="149"/>
      <c r="B45" s="141" t="s">
        <v>83</v>
      </c>
      <c r="C45" s="158" t="s">
        <v>84</v>
      </c>
      <c r="D45" s="159">
        <v>30</v>
      </c>
      <c r="E45" s="150" t="s">
        <v>65</v>
      </c>
      <c r="F45" s="156">
        <v>3000</v>
      </c>
      <c r="G45" s="153">
        <v>90000</v>
      </c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</row>
    <row r="46" spans="1:248" s="146" customFormat="1" ht="14.25" customHeight="1" x14ac:dyDescent="0.25">
      <c r="A46" s="149"/>
      <c r="B46" s="141" t="s">
        <v>85</v>
      </c>
      <c r="C46" s="158" t="s">
        <v>86</v>
      </c>
      <c r="D46" s="159">
        <v>15</v>
      </c>
      <c r="E46" s="150" t="s">
        <v>65</v>
      </c>
      <c r="F46" s="156">
        <v>10000</v>
      </c>
      <c r="G46" s="153">
        <v>150000</v>
      </c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</row>
    <row r="47" spans="1:248" ht="13.5" customHeight="1" x14ac:dyDescent="0.25">
      <c r="A47" s="32"/>
      <c r="B47" s="13" t="s">
        <v>29</v>
      </c>
      <c r="C47" s="14"/>
      <c r="D47" s="14"/>
      <c r="E47" s="14"/>
      <c r="F47" s="15"/>
      <c r="G47" s="57">
        <f>SUM(G41:G46)</f>
        <v>263300</v>
      </c>
    </row>
    <row r="48" spans="1:248" ht="12" customHeight="1" x14ac:dyDescent="0.25">
      <c r="A48" s="27"/>
      <c r="B48" s="43"/>
      <c r="C48" s="44"/>
      <c r="D48" s="44"/>
      <c r="E48" s="46"/>
      <c r="F48" s="45"/>
      <c r="G48" s="45"/>
    </row>
    <row r="49" spans="1:7" ht="12" customHeight="1" x14ac:dyDescent="0.25">
      <c r="A49" s="32"/>
      <c r="B49" s="5" t="s">
        <v>30</v>
      </c>
      <c r="C49" s="6"/>
      <c r="D49" s="7"/>
      <c r="E49" s="7"/>
      <c r="F49" s="8"/>
      <c r="G49" s="8"/>
    </row>
    <row r="50" spans="1:7" ht="24" customHeight="1" x14ac:dyDescent="0.25">
      <c r="A50" s="32"/>
      <c r="B50" s="16" t="s">
        <v>31</v>
      </c>
      <c r="C50" s="17" t="s">
        <v>27</v>
      </c>
      <c r="D50" s="17" t="s">
        <v>28</v>
      </c>
      <c r="E50" s="16" t="s">
        <v>16</v>
      </c>
      <c r="F50" s="17" t="s">
        <v>17</v>
      </c>
      <c r="G50" s="16" t="s">
        <v>18</v>
      </c>
    </row>
    <row r="51" spans="1:7" ht="12.75" customHeight="1" x14ac:dyDescent="0.25">
      <c r="A51" s="38"/>
      <c r="B51" s="74"/>
      <c r="C51" s="75"/>
      <c r="D51" s="33"/>
      <c r="E51" s="51"/>
      <c r="F51" s="76"/>
      <c r="G51" s="33"/>
    </row>
    <row r="52" spans="1:7" ht="13.5" customHeight="1" x14ac:dyDescent="0.25">
      <c r="A52" s="32"/>
      <c r="B52" s="13" t="s">
        <v>54</v>
      </c>
      <c r="C52" s="58"/>
      <c r="D52" s="58"/>
      <c r="E52" s="58"/>
      <c r="F52" s="59"/>
      <c r="G52" s="60">
        <f>+G51</f>
        <v>0</v>
      </c>
    </row>
    <row r="53" spans="1:7" ht="12" customHeight="1" x14ac:dyDescent="0.25">
      <c r="A53" s="27"/>
      <c r="B53" s="47"/>
      <c r="C53" s="47"/>
      <c r="D53" s="47"/>
      <c r="E53" s="47"/>
      <c r="F53" s="48"/>
      <c r="G53" s="48"/>
    </row>
    <row r="54" spans="1:7" ht="12" customHeight="1" x14ac:dyDescent="0.25">
      <c r="A54" s="49"/>
      <c r="B54" s="22" t="s">
        <v>32</v>
      </c>
      <c r="C54" s="23"/>
      <c r="D54" s="23"/>
      <c r="E54" s="23"/>
      <c r="F54" s="23"/>
      <c r="G54" s="53">
        <f>G26+G37+G47+G52+G31</f>
        <v>533300</v>
      </c>
    </row>
    <row r="55" spans="1:7" ht="12" customHeight="1" x14ac:dyDescent="0.25">
      <c r="A55" s="49"/>
      <c r="B55" s="24" t="s">
        <v>33</v>
      </c>
      <c r="C55" s="19"/>
      <c r="D55" s="19"/>
      <c r="E55" s="19"/>
      <c r="F55" s="19"/>
      <c r="G55" s="54">
        <f>G54*0.05</f>
        <v>26665</v>
      </c>
    </row>
    <row r="56" spans="1:7" ht="12" customHeight="1" x14ac:dyDescent="0.25">
      <c r="A56" s="49"/>
      <c r="B56" s="25" t="s">
        <v>34</v>
      </c>
      <c r="C56" s="18"/>
      <c r="D56" s="18"/>
      <c r="E56" s="18"/>
      <c r="F56" s="18"/>
      <c r="G56" s="55">
        <f>G55+G54</f>
        <v>559965</v>
      </c>
    </row>
    <row r="57" spans="1:7" ht="12" customHeight="1" x14ac:dyDescent="0.25">
      <c r="A57" s="49"/>
      <c r="B57" s="24" t="s">
        <v>35</v>
      </c>
      <c r="C57" s="19"/>
      <c r="D57" s="19"/>
      <c r="E57" s="19"/>
      <c r="F57" s="19"/>
      <c r="G57" s="54">
        <f>G12</f>
        <v>2344250</v>
      </c>
    </row>
    <row r="58" spans="1:7" ht="12" customHeight="1" x14ac:dyDescent="0.25">
      <c r="A58" s="49"/>
      <c r="B58" s="26" t="s">
        <v>36</v>
      </c>
      <c r="C58" s="77"/>
      <c r="D58" s="77"/>
      <c r="E58" s="77"/>
      <c r="F58" s="77"/>
      <c r="G58" s="56">
        <f>G57-G56</f>
        <v>1784285</v>
      </c>
    </row>
    <row r="59" spans="1:7" ht="12" customHeight="1" x14ac:dyDescent="0.25">
      <c r="A59" s="49"/>
      <c r="B59" s="78" t="s">
        <v>55</v>
      </c>
      <c r="C59" s="79"/>
      <c r="D59" s="79"/>
      <c r="E59" s="79"/>
      <c r="F59" s="79"/>
      <c r="G59" s="20"/>
    </row>
    <row r="60" spans="1:7" ht="12.75" customHeight="1" thickBot="1" x14ac:dyDescent="0.3">
      <c r="A60" s="49"/>
      <c r="B60" s="80"/>
      <c r="C60" s="79"/>
      <c r="D60" s="79"/>
      <c r="E60" s="79"/>
      <c r="F60" s="79"/>
      <c r="G60" s="20"/>
    </row>
    <row r="61" spans="1:7" ht="12" customHeight="1" x14ac:dyDescent="0.25">
      <c r="A61" s="49"/>
      <c r="B61" s="81" t="s">
        <v>56</v>
      </c>
      <c r="C61" s="82"/>
      <c r="D61" s="82"/>
      <c r="E61" s="82"/>
      <c r="F61" s="83"/>
      <c r="G61" s="20"/>
    </row>
    <row r="62" spans="1:7" ht="12" customHeight="1" x14ac:dyDescent="0.25">
      <c r="A62" s="49"/>
      <c r="B62" s="84" t="s">
        <v>37</v>
      </c>
      <c r="C62" s="80"/>
      <c r="D62" s="80"/>
      <c r="E62" s="80"/>
      <c r="F62" s="85"/>
      <c r="G62" s="20"/>
    </row>
    <row r="63" spans="1:7" ht="12" customHeight="1" x14ac:dyDescent="0.25">
      <c r="A63" s="49"/>
      <c r="B63" s="84" t="s">
        <v>38</v>
      </c>
      <c r="C63" s="80"/>
      <c r="D63" s="80"/>
      <c r="E63" s="80"/>
      <c r="F63" s="85"/>
      <c r="G63" s="20"/>
    </row>
    <row r="64" spans="1:7" ht="12" customHeight="1" x14ac:dyDescent="0.25">
      <c r="A64" s="49"/>
      <c r="B64" s="84" t="s">
        <v>39</v>
      </c>
      <c r="C64" s="80"/>
      <c r="D64" s="80"/>
      <c r="E64" s="80"/>
      <c r="F64" s="85"/>
      <c r="G64" s="20"/>
    </row>
    <row r="65" spans="1:7" ht="12" customHeight="1" x14ac:dyDescent="0.25">
      <c r="A65" s="49"/>
      <c r="B65" s="84" t="s">
        <v>40</v>
      </c>
      <c r="C65" s="80"/>
      <c r="D65" s="80"/>
      <c r="E65" s="80"/>
      <c r="F65" s="85"/>
      <c r="G65" s="20"/>
    </row>
    <row r="66" spans="1:7" ht="12" customHeight="1" x14ac:dyDescent="0.25">
      <c r="A66" s="49"/>
      <c r="B66" s="84" t="s">
        <v>41</v>
      </c>
      <c r="C66" s="80"/>
      <c r="D66" s="80"/>
      <c r="E66" s="80"/>
      <c r="F66" s="85"/>
      <c r="G66" s="20"/>
    </row>
    <row r="67" spans="1:7" ht="12.75" customHeight="1" thickBot="1" x14ac:dyDescent="0.3">
      <c r="A67" s="49"/>
      <c r="B67" s="86" t="s">
        <v>42</v>
      </c>
      <c r="C67" s="87"/>
      <c r="D67" s="87"/>
      <c r="E67" s="87"/>
      <c r="F67" s="88"/>
      <c r="G67" s="20"/>
    </row>
    <row r="68" spans="1:7" ht="12.75" customHeight="1" x14ac:dyDescent="0.25">
      <c r="A68" s="49"/>
      <c r="B68" s="80"/>
      <c r="C68" s="80"/>
      <c r="D68" s="80"/>
      <c r="E68" s="80"/>
      <c r="F68" s="80"/>
      <c r="G68" s="20"/>
    </row>
    <row r="69" spans="1:7" ht="15" customHeight="1" thickBot="1" x14ac:dyDescent="0.3">
      <c r="A69" s="49"/>
      <c r="B69" s="165" t="s">
        <v>43</v>
      </c>
      <c r="C69" s="166"/>
      <c r="D69" s="89"/>
      <c r="E69" s="90"/>
      <c r="F69" s="90"/>
      <c r="G69" s="20"/>
    </row>
    <row r="70" spans="1:7" ht="12" customHeight="1" x14ac:dyDescent="0.25">
      <c r="A70" s="49"/>
      <c r="B70" s="91" t="s">
        <v>31</v>
      </c>
      <c r="C70" s="92" t="s">
        <v>44</v>
      </c>
      <c r="D70" s="93" t="s">
        <v>45</v>
      </c>
      <c r="E70" s="90"/>
      <c r="F70" s="90"/>
      <c r="G70" s="20"/>
    </row>
    <row r="71" spans="1:7" ht="12" customHeight="1" x14ac:dyDescent="0.25">
      <c r="A71" s="49"/>
      <c r="B71" s="94" t="s">
        <v>46</v>
      </c>
      <c r="C71" s="95">
        <f>+G26</f>
        <v>270000</v>
      </c>
      <c r="D71" s="96">
        <f>(C71/C77)</f>
        <v>0.48217299295491683</v>
      </c>
      <c r="E71" s="90"/>
      <c r="F71" s="90"/>
      <c r="G71" s="20"/>
    </row>
    <row r="72" spans="1:7" ht="12" customHeight="1" x14ac:dyDescent="0.25">
      <c r="A72" s="49"/>
      <c r="B72" s="94" t="s">
        <v>47</v>
      </c>
      <c r="C72" s="97">
        <f>+G31</f>
        <v>0</v>
      </c>
      <c r="D72" s="96">
        <v>0</v>
      </c>
      <c r="E72" s="90"/>
      <c r="F72" s="90"/>
      <c r="G72" s="20"/>
    </row>
    <row r="73" spans="1:7" ht="12" customHeight="1" x14ac:dyDescent="0.25">
      <c r="A73" s="49"/>
      <c r="B73" s="94" t="s">
        <v>48</v>
      </c>
      <c r="C73" s="95">
        <f>+G37</f>
        <v>0</v>
      </c>
      <c r="D73" s="96">
        <f>(C73/C77)</f>
        <v>0</v>
      </c>
      <c r="E73" s="90"/>
      <c r="F73" s="90"/>
      <c r="G73" s="20"/>
    </row>
    <row r="74" spans="1:7" ht="12" customHeight="1" x14ac:dyDescent="0.25">
      <c r="A74" s="49"/>
      <c r="B74" s="94" t="s">
        <v>26</v>
      </c>
      <c r="C74" s="95">
        <f>+G47</f>
        <v>263300</v>
      </c>
      <c r="D74" s="96">
        <f>(C74/C77)</f>
        <v>0.47020795942603555</v>
      </c>
      <c r="E74" s="90"/>
      <c r="F74" s="90"/>
      <c r="G74" s="20"/>
    </row>
    <row r="75" spans="1:7" ht="12" customHeight="1" x14ac:dyDescent="0.25">
      <c r="A75" s="49"/>
      <c r="B75" s="94" t="s">
        <v>49</v>
      </c>
      <c r="C75" s="98">
        <f>+G52</f>
        <v>0</v>
      </c>
      <c r="D75" s="96">
        <f>(C75/C77)</f>
        <v>0</v>
      </c>
      <c r="E75" s="99"/>
      <c r="F75" s="99"/>
      <c r="G75" s="20"/>
    </row>
    <row r="76" spans="1:7" ht="12" customHeight="1" x14ac:dyDescent="0.25">
      <c r="A76" s="49"/>
      <c r="B76" s="94" t="s">
        <v>50</v>
      </c>
      <c r="C76" s="98">
        <f>+G55</f>
        <v>26665</v>
      </c>
      <c r="D76" s="96">
        <f>(C76/C77)</f>
        <v>4.7619047619047616E-2</v>
      </c>
      <c r="E76" s="99"/>
      <c r="F76" s="99"/>
      <c r="G76" s="20"/>
    </row>
    <row r="77" spans="1:7" ht="12.75" customHeight="1" thickBot="1" x14ac:dyDescent="0.3">
      <c r="A77" s="49"/>
      <c r="B77" s="100" t="s">
        <v>51</v>
      </c>
      <c r="C77" s="101">
        <f>SUM(C71:C76)</f>
        <v>559965</v>
      </c>
      <c r="D77" s="102">
        <f>SUM(D71:D76)</f>
        <v>1</v>
      </c>
      <c r="E77" s="99"/>
      <c r="F77" s="99"/>
      <c r="G77" s="20"/>
    </row>
    <row r="78" spans="1:7" ht="12" customHeight="1" x14ac:dyDescent="0.25">
      <c r="A78" s="49"/>
      <c r="B78" s="80"/>
      <c r="C78" s="79"/>
      <c r="D78" s="79"/>
      <c r="E78" s="79"/>
      <c r="F78" s="79"/>
      <c r="G78" s="20"/>
    </row>
    <row r="79" spans="1:7" ht="12.75" customHeight="1" x14ac:dyDescent="0.25">
      <c r="A79" s="49"/>
      <c r="B79" s="103"/>
      <c r="C79" s="79"/>
      <c r="D79" s="79"/>
      <c r="E79" s="79"/>
      <c r="F79" s="79"/>
      <c r="G79" s="20"/>
    </row>
    <row r="80" spans="1:7" ht="12" customHeight="1" thickBot="1" x14ac:dyDescent="0.3">
      <c r="A80" s="50"/>
      <c r="B80" s="104"/>
      <c r="C80" s="105" t="s">
        <v>106</v>
      </c>
      <c r="D80" s="106"/>
      <c r="E80" s="107"/>
      <c r="F80" s="108"/>
      <c r="G80" s="20"/>
    </row>
    <row r="81" spans="1:8" ht="12" customHeight="1" x14ac:dyDescent="0.25">
      <c r="A81" s="49"/>
      <c r="B81" s="109" t="s">
        <v>108</v>
      </c>
      <c r="C81" s="175">
        <v>1725</v>
      </c>
      <c r="D81" s="175">
        <v>1765</v>
      </c>
      <c r="E81" s="176">
        <v>1830</v>
      </c>
      <c r="F81" s="110"/>
      <c r="G81" s="21"/>
    </row>
    <row r="82" spans="1:8" ht="12.75" customHeight="1" thickBot="1" x14ac:dyDescent="0.3">
      <c r="A82" s="49"/>
      <c r="B82" s="100" t="s">
        <v>107</v>
      </c>
      <c r="C82" s="101">
        <f>(G56/C81)</f>
        <v>324.61739130434785</v>
      </c>
      <c r="D82" s="101">
        <f>(G56/D81)</f>
        <v>317.26062322946177</v>
      </c>
      <c r="E82" s="111">
        <f>(G56/E81)</f>
        <v>305.99180327868851</v>
      </c>
      <c r="F82" s="110"/>
      <c r="G82" s="21"/>
    </row>
    <row r="83" spans="1:8" ht="15.6" customHeight="1" x14ac:dyDescent="0.25">
      <c r="A83" s="49"/>
      <c r="B83" s="78" t="s">
        <v>52</v>
      </c>
      <c r="C83" s="80"/>
      <c r="D83" s="80"/>
      <c r="E83" s="80"/>
      <c r="F83" s="80"/>
      <c r="G83" s="80"/>
    </row>
    <row r="85" spans="1:8" ht="11.25" customHeight="1" thickBot="1" x14ac:dyDescent="0.3"/>
    <row r="86" spans="1:8" ht="11.25" customHeight="1" x14ac:dyDescent="0.25">
      <c r="B86" s="163" t="s">
        <v>104</v>
      </c>
      <c r="C86" s="164"/>
      <c r="D86" s="115"/>
      <c r="E86" s="115"/>
      <c r="F86" s="115"/>
      <c r="G86" s="115"/>
      <c r="H86" s="116"/>
    </row>
    <row r="87" spans="1:8" ht="17.25" customHeight="1" x14ac:dyDescent="0.25">
      <c r="B87" s="117" t="s">
        <v>101</v>
      </c>
      <c r="C87" s="118"/>
      <c r="D87" s="118"/>
      <c r="E87" s="118"/>
      <c r="F87" s="118"/>
      <c r="G87" s="118"/>
      <c r="H87" s="119"/>
    </row>
    <row r="88" spans="1:8" ht="11.25" customHeight="1" x14ac:dyDescent="0.25">
      <c r="B88" s="120" t="s">
        <v>88</v>
      </c>
      <c r="C88" s="121" t="s">
        <v>96</v>
      </c>
      <c r="D88" s="122" t="s">
        <v>97</v>
      </c>
      <c r="E88" s="121" t="s">
        <v>98</v>
      </c>
      <c r="F88" s="121" t="s">
        <v>99</v>
      </c>
      <c r="G88" s="121" t="s">
        <v>17</v>
      </c>
      <c r="H88" s="123" t="s">
        <v>18</v>
      </c>
    </row>
    <row r="89" spans="1:8" ht="11.25" customHeight="1" x14ac:dyDescent="0.25">
      <c r="B89" s="124" t="s">
        <v>89</v>
      </c>
      <c r="C89" s="125" t="s">
        <v>90</v>
      </c>
      <c r="D89" s="126">
        <v>35</v>
      </c>
      <c r="E89" s="127">
        <v>35</v>
      </c>
      <c r="F89" s="127">
        <f>+D89*E89</f>
        <v>1225</v>
      </c>
      <c r="G89" s="128">
        <v>1450</v>
      </c>
      <c r="H89" s="129">
        <f>+G89*F89</f>
        <v>1776250</v>
      </c>
    </row>
    <row r="90" spans="1:8" ht="11.25" customHeight="1" x14ac:dyDescent="0.25">
      <c r="B90" s="124" t="s">
        <v>91</v>
      </c>
      <c r="C90" s="125" t="s">
        <v>90</v>
      </c>
      <c r="D90" s="126">
        <v>8</v>
      </c>
      <c r="E90" s="127">
        <v>30</v>
      </c>
      <c r="F90" s="127">
        <f t="shared" ref="F90:F92" si="0">+D90*E90</f>
        <v>240</v>
      </c>
      <c r="G90" s="128">
        <v>1450</v>
      </c>
      <c r="H90" s="129">
        <f t="shared" ref="H90:H92" si="1">+G90*F90</f>
        <v>348000</v>
      </c>
    </row>
    <row r="91" spans="1:8" ht="11.25" customHeight="1" x14ac:dyDescent="0.25">
      <c r="B91" s="124" t="s">
        <v>92</v>
      </c>
      <c r="C91" s="125" t="s">
        <v>93</v>
      </c>
      <c r="D91" s="130">
        <v>4</v>
      </c>
      <c r="E91" s="127">
        <v>50</v>
      </c>
      <c r="F91" s="127">
        <f t="shared" si="0"/>
        <v>200</v>
      </c>
      <c r="G91" s="128">
        <v>800</v>
      </c>
      <c r="H91" s="129">
        <f t="shared" ref="H91" si="2">+G91*F91</f>
        <v>160000</v>
      </c>
    </row>
    <row r="92" spans="1:8" ht="11.25" customHeight="1" x14ac:dyDescent="0.25">
      <c r="B92" s="124" t="s">
        <v>94</v>
      </c>
      <c r="C92" s="131" t="s">
        <v>100</v>
      </c>
      <c r="D92" s="130">
        <v>60</v>
      </c>
      <c r="E92" s="127">
        <v>1</v>
      </c>
      <c r="F92" s="127">
        <f t="shared" si="0"/>
        <v>60</v>
      </c>
      <c r="G92" s="128">
        <v>1000</v>
      </c>
      <c r="H92" s="129">
        <f t="shared" si="1"/>
        <v>60000</v>
      </c>
    </row>
    <row r="93" spans="1:8" ht="11.25" customHeight="1" x14ac:dyDescent="0.25">
      <c r="B93" s="132" t="s">
        <v>95</v>
      </c>
      <c r="C93" s="133"/>
      <c r="D93" s="133"/>
      <c r="E93" s="133"/>
      <c r="F93" s="134">
        <f>SUM(F89:F92)</f>
        <v>1725</v>
      </c>
      <c r="G93" s="133"/>
      <c r="H93" s="135">
        <f>SUM(H89:H92)</f>
        <v>2344250</v>
      </c>
    </row>
    <row r="94" spans="1:8" ht="11.25" customHeight="1" x14ac:dyDescent="0.25">
      <c r="B94" s="136" t="s">
        <v>102</v>
      </c>
      <c r="C94" s="112"/>
      <c r="D94" s="118"/>
      <c r="E94" s="118"/>
      <c r="F94" s="118"/>
      <c r="G94" s="118"/>
      <c r="H94" s="119"/>
    </row>
    <row r="95" spans="1:8" ht="11.25" customHeight="1" thickBot="1" x14ac:dyDescent="0.3">
      <c r="B95" s="137"/>
      <c r="C95" s="138"/>
      <c r="D95" s="138"/>
      <c r="E95" s="138"/>
      <c r="F95" s="138"/>
      <c r="G95" s="138"/>
      <c r="H95" s="139"/>
    </row>
  </sheetData>
  <mergeCells count="10">
    <mergeCell ref="E9:F9"/>
    <mergeCell ref="E14:F14"/>
    <mergeCell ref="E15:F15"/>
    <mergeCell ref="B17:G17"/>
    <mergeCell ref="E12:F12"/>
    <mergeCell ref="B86:C86"/>
    <mergeCell ref="B69:C6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Ramon</cp:lastModifiedBy>
  <dcterms:created xsi:type="dcterms:W3CDTF">2020-11-27T12:49:26Z</dcterms:created>
  <dcterms:modified xsi:type="dcterms:W3CDTF">2021-04-03T15:38:26Z</dcterms:modified>
</cp:coreProperties>
</file>