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Chile Chico\"/>
    </mc:Choice>
  </mc:AlternateContent>
  <bookViews>
    <workbookView xWindow="-105" yWindow="-105" windowWidth="19425" windowHeight="1042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2" i="1"/>
  <c r="G40" i="1"/>
  <c r="G34" i="1"/>
  <c r="G24" i="1"/>
  <c r="G23" i="1"/>
  <c r="G22" i="1"/>
  <c r="G21" i="1"/>
  <c r="C71" i="1" l="1"/>
  <c r="E70" i="1" l="1"/>
  <c r="E72" i="1"/>
  <c r="E69" i="1"/>
  <c r="E71" i="1" l="1"/>
  <c r="D71" i="1" l="1"/>
  <c r="E73" i="1"/>
  <c r="G54" i="1" s="1"/>
  <c r="G30" i="1" l="1"/>
  <c r="G49" i="1" l="1"/>
  <c r="C81" i="1" s="1"/>
  <c r="G25" i="1"/>
  <c r="C77" i="1" s="1"/>
  <c r="G43" i="1"/>
  <c r="C80" i="1" s="1"/>
  <c r="G35" i="1"/>
  <c r="C79" i="1" s="1"/>
  <c r="G51" i="1" l="1"/>
  <c r="G52" i="1" s="1"/>
  <c r="G53" i="1" l="1"/>
  <c r="C82" i="1"/>
  <c r="G55" i="1"/>
  <c r="C88" i="1" l="1"/>
  <c r="E88" i="1"/>
  <c r="D88" i="1"/>
  <c r="C83" i="1"/>
  <c r="C90" i="1" l="1"/>
  <c r="D90" i="1"/>
  <c r="E90" i="1"/>
  <c r="D80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<sst xmlns="http://schemas.openxmlformats.org/spreadsheetml/2006/main" count="138" uniqueCount="109">
  <si>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</si>
  <si>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</si>
  <si>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</si>
  <si>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</si>
  <si>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</si>
  <si>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</si>
  <si>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</si>
  <si>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</si>
  <si>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</si>
  <si>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</si>
  <si>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</si>
  <si>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</si>
  <si>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</si>
  <si>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</si>
  <si>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</si>
  <si>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</si>
  <si>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</si>
  <si>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</si>
  <si>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</si>
  <si>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</si>
  <si>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</si>
  <si>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</si>
  <si>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</si>
  <si>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</si>
  <si>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</si>
  <si>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</si>
  <si>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</si>
  <si>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</si>
  <si>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</si>
  <si>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</si>
  <si>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</si>
  <si>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</si>
  <si>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</si>
  <si>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</si>
  <si>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</si>
  <si>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</si>
  <si>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</si>
  <si>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</si>
  <si>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</si>
  <si>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</si>
  <si>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</si>
  <si>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</si>
  <si>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</si>
  <si>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</si>
  <si>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</si>
  <si>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</si>
  <si>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</si>
  <si>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</si>
  <si>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</si>
  <si>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</si>
  <si>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</si>
  <si>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</si>
  <si>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</si>
  <si>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</si>
  <si>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AYSEN</t>
  </si>
  <si>
    <t>PRECIO ESPERADO ($)</t>
  </si>
  <si>
    <t>CHILE CHICO</t>
  </si>
  <si>
    <t>FERIA</t>
  </si>
  <si>
    <t>NIEVE - sequia</t>
  </si>
  <si>
    <t>FARMACOS</t>
  </si>
  <si>
    <t>CB</t>
  </si>
  <si>
    <t>OVINOS DOBLE PROPOSITO</t>
  </si>
  <si>
    <t>CORRIEDALE</t>
  </si>
  <si>
    <t>DICIEMBRE-ENERO</t>
  </si>
  <si>
    <t>NOVIEMBRE ENERO</t>
  </si>
  <si>
    <t xml:space="preserve">RENDIMIENTO </t>
  </si>
  <si>
    <t>COSTOS DIRECTOS DE PRODUCCIÓN POR 100 VIENTRES(INCLUYE IVA)</t>
  </si>
  <si>
    <t>Producto</t>
  </si>
  <si>
    <t>Cantidad</t>
  </si>
  <si>
    <t>Total</t>
  </si>
  <si>
    <t>Corderos/as</t>
  </si>
  <si>
    <t>Lana</t>
  </si>
  <si>
    <t>Rendimiento (Cbzas)</t>
  </si>
  <si>
    <t>Costo unitario ($/cabezas) (*)</t>
  </si>
  <si>
    <t>Ovejas Reemplazo</t>
  </si>
  <si>
    <t>Rendimiento (Kg Lana)</t>
  </si>
  <si>
    <t>Costo unitario ($/Kg Lana) (*)</t>
  </si>
  <si>
    <t>7. cuadro de ingresos</t>
  </si>
  <si>
    <t>7.Cuadro Ingresos</t>
  </si>
  <si>
    <t>ver nota 7</t>
  </si>
  <si>
    <t>Precio/Cbz</t>
  </si>
  <si>
    <t>Sub Total Cbz</t>
  </si>
  <si>
    <t>unidad</t>
  </si>
  <si>
    <t>Abril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</si>
  <si>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</si>
  <si>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</si>
  <si>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Mantención de cercos y trabajos prediales</t>
  </si>
  <si>
    <t>Anual</t>
  </si>
  <si>
    <t>Forrajeo invernal</t>
  </si>
  <si>
    <t>Julio-Octubre</t>
  </si>
  <si>
    <t>Esquila</t>
  </si>
  <si>
    <t>Cabeza animal</t>
  </si>
  <si>
    <t>Oct-Ene</t>
  </si>
  <si>
    <t>Esquila de ojos y entrepiernas</t>
  </si>
  <si>
    <t>Fertilizacion de pradera</t>
  </si>
  <si>
    <t>Septiembre</t>
  </si>
  <si>
    <t>mezcla13/17/9/s7</t>
  </si>
  <si>
    <t>sep-oct</t>
  </si>
  <si>
    <t>,</t>
  </si>
  <si>
    <t>Medicamentos veterinarios</t>
  </si>
  <si>
    <t>Compra de fardos</t>
  </si>
  <si>
    <t>enero</t>
  </si>
  <si>
    <t>$/100 ovinos</t>
  </si>
  <si>
    <t>ESCENARIOS COSTO UNITARIO  ($/Cbzas y kg lana)</t>
  </si>
  <si>
    <t xml:space="preserve">Cantidad </t>
  </si>
  <si>
    <t>COSTO TOTAL</t>
  </si>
  <si>
    <t>N° JM</t>
  </si>
  <si>
    <t>JM</t>
  </si>
  <si>
    <t>Acondicionamiento y clasificacion de lana en galpon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</si>
</sst>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  <numFmt numFmtId="167" formatCode="_-* #,##0\ _€_-;\-* #,##0\ _€_-;_-* &quot;-&quot;??\ _€_-;_-@_-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161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166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3" borderId="54" xfId="0" applyNumberFormat="1" applyFont="1" applyFill="1" applyBorder="1" applyAlignment="1">
      <alignment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vertical="center"/>
    </xf>
    <xf numFmtId="3" fontId="5" fillId="3" borderId="54" xfId="0" applyNumberFormat="1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8" fillId="5" borderId="26" xfId="0" applyNumberFormat="1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0" fontId="7" fillId="0" borderId="22" xfId="0" applyNumberFormat="1" applyFont="1" applyBorder="1" applyAlignment="1"/>
    <xf numFmtId="49" fontId="8" fillId="3" borderId="29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30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30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8" fillId="6" borderId="33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164" fontId="8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49" fontId="14" fillId="2" borderId="22" xfId="0" applyNumberFormat="1" applyFont="1" applyFill="1" applyBorder="1" applyAlignment="1">
      <alignment vertical="center"/>
    </xf>
    <xf numFmtId="0" fontId="1" fillId="0" borderId="0" xfId="0" applyNumberFormat="1" applyFont="1"/>
    <xf numFmtId="3" fontId="14" fillId="0" borderId="53" xfId="0" applyNumberFormat="1" applyFont="1" applyBorder="1"/>
    <xf numFmtId="0" fontId="14" fillId="2" borderId="22" xfId="0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7" borderId="22" xfId="0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49" fontId="12" fillId="8" borderId="23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165" fontId="12" fillId="8" borderId="53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7" fillId="0" borderId="0" xfId="0" applyNumberFormat="1" applyFont="1"/>
    <xf numFmtId="0" fontId="7" fillId="2" borderId="20" xfId="0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0" fontId="1" fillId="10" borderId="53" xfId="0" applyFont="1" applyFill="1" applyBorder="1" applyAlignment="1">
      <alignment vertical="center" wrapText="1"/>
    </xf>
    <xf numFmtId="0" fontId="1" fillId="10" borderId="53" xfId="0" applyFont="1" applyFill="1" applyBorder="1" applyAlignment="1">
      <alignment horizontal="center" vertical="center" wrapText="1"/>
    </xf>
    <xf numFmtId="167" fontId="1" fillId="0" borderId="53" xfId="1" applyNumberFormat="1" applyFont="1" applyFill="1" applyBorder="1" applyAlignment="1">
      <alignment horizontal="right" vertical="center" wrapText="1"/>
    </xf>
    <xf numFmtId="0" fontId="1" fillId="2" borderId="19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left" indent="2"/>
    </xf>
    <xf numFmtId="3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5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58" xfId="0" applyNumberFormat="1" applyFont="1" applyBorder="1"/>
    <xf numFmtId="3" fontId="14" fillId="0" borderId="59" xfId="0" applyNumberFormat="1" applyFont="1" applyBorder="1"/>
    <xf numFmtId="0" fontId="14" fillId="0" borderId="60" xfId="0" applyNumberFormat="1" applyFont="1" applyBorder="1"/>
    <xf numFmtId="3" fontId="14" fillId="0" borderId="61" xfId="0" applyNumberFormat="1" applyFont="1" applyBorder="1"/>
    <xf numFmtId="3" fontId="14" fillId="0" borderId="62" xfId="0" applyNumberFormat="1" applyFont="1" applyBorder="1"/>
    <xf numFmtId="0" fontId="14" fillId="11" borderId="55" xfId="0" applyNumberFormat="1" applyFont="1" applyFill="1" applyBorder="1"/>
    <xf numFmtId="0" fontId="14" fillId="11" borderId="56" xfId="0" applyNumberFormat="1" applyFont="1" applyFill="1" applyBorder="1"/>
    <xf numFmtId="0" fontId="14" fillId="11" borderId="57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676275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workbookViewId="0">
      <selection activeCell="L9" sqref="L9"/>
    </sheetView>
  </sheetViews>
  <sheetFormatPr baseColWidth="10" defaultColWidth="10.85546875" defaultRowHeight="11.25" customHeight="1" x14ac:dyDescent="0.3"/>
  <cols>
    <col min="1" max="1" width="4.42578125" style="37" customWidth="1"/>
    <col min="2" max="2" width="16.7109375" style="37" customWidth="1"/>
    <col min="3" max="3" width="22" style="37" customWidth="1"/>
    <col min="4" max="4" width="9.42578125" style="37" customWidth="1"/>
    <col min="5" max="5" width="14.42578125" style="37" customWidth="1"/>
    <col min="6" max="6" width="11" style="37" customWidth="1"/>
    <col min="7" max="7" width="12.42578125" style="37" customWidth="1"/>
    <col min="8" max="255" width="10.85546875" style="37" customWidth="1"/>
    <col min="256" max="16384" width="10.85546875" style="38"/>
  </cols>
  <sheetData>
    <row r="1" spans="1:7" ht="15" customHeight="1" x14ac:dyDescent="0.3">
      <c r="A1" s="36"/>
      <c r="B1" s="36"/>
      <c r="C1" s="36"/>
      <c r="D1" s="36"/>
      <c r="E1" s="36"/>
      <c r="F1" s="36"/>
      <c r="G1" s="36"/>
    </row>
    <row r="2" spans="1:7" ht="15" customHeight="1" x14ac:dyDescent="0.3">
      <c r="A2" s="36"/>
      <c r="B2" s="36"/>
      <c r="C2" s="36"/>
      <c r="D2" s="36"/>
      <c r="E2" s="36"/>
      <c r="F2" s="36"/>
      <c r="G2" s="36"/>
    </row>
    <row r="3" spans="1:7" ht="15" customHeight="1" x14ac:dyDescent="0.3">
      <c r="A3" s="36"/>
      <c r="B3" s="36"/>
      <c r="C3" s="36"/>
      <c r="D3" s="36"/>
      <c r="E3" s="36"/>
      <c r="F3" s="36"/>
      <c r="G3" s="36"/>
    </row>
    <row r="4" spans="1:7" ht="15" customHeight="1" x14ac:dyDescent="0.3">
      <c r="A4" s="36"/>
      <c r="B4" s="36"/>
      <c r="C4" s="36"/>
      <c r="D4" s="36"/>
      <c r="E4" s="36"/>
      <c r="F4" s="36"/>
      <c r="G4" s="36"/>
    </row>
    <row r="5" spans="1:7" ht="15" customHeight="1" x14ac:dyDescent="0.3">
      <c r="A5" s="36"/>
      <c r="B5" s="36"/>
      <c r="C5" s="36"/>
      <c r="D5" s="36"/>
      <c r="E5" s="36"/>
      <c r="F5" s="36"/>
      <c r="G5" s="36"/>
    </row>
    <row r="6" spans="1:7" ht="15" customHeight="1" x14ac:dyDescent="0.3">
      <c r="A6" s="36"/>
      <c r="B6" s="36"/>
      <c r="C6" s="36"/>
      <c r="D6" s="36"/>
      <c r="E6" s="36"/>
      <c r="F6" s="36"/>
      <c r="G6" s="36"/>
    </row>
    <row r="7" spans="1:7" ht="15" customHeight="1" x14ac:dyDescent="0.3">
      <c r="A7" s="36"/>
      <c r="B7" s="36"/>
      <c r="C7" s="36"/>
      <c r="D7" s="36"/>
      <c r="E7" s="36"/>
      <c r="F7" s="36"/>
      <c r="G7" s="36"/>
    </row>
    <row r="8" spans="1:7" ht="15" customHeight="1" x14ac:dyDescent="0.3">
      <c r="A8" s="36"/>
      <c r="B8" s="39"/>
      <c r="C8" s="40"/>
      <c r="D8" s="36"/>
      <c r="E8" s="40"/>
      <c r="F8" s="40"/>
      <c r="G8" s="40"/>
    </row>
    <row r="9" spans="1:7" ht="12" customHeight="1" x14ac:dyDescent="0.3">
      <c r="A9" s="41"/>
      <c r="B9" s="42" t="s">
        <v>0</v>
      </c>
      <c r="C9" s="43" t="s">
        <v>61</v>
      </c>
      <c r="D9" s="3"/>
      <c r="E9" s="147" t="s">
        <v>65</v>
      </c>
      <c r="F9" s="148"/>
      <c r="G9" s="28" t="s">
        <v>79</v>
      </c>
    </row>
    <row r="10" spans="1:7" ht="38.25" customHeight="1" x14ac:dyDescent="0.3">
      <c r="A10" s="41"/>
      <c r="B10" s="1" t="s">
        <v>1</v>
      </c>
      <c r="C10" s="2" t="s">
        <v>62</v>
      </c>
      <c r="D10" s="3"/>
      <c r="E10" s="145" t="s">
        <v>2</v>
      </c>
      <c r="F10" s="146"/>
      <c r="G10" s="4" t="s">
        <v>63</v>
      </c>
    </row>
    <row r="11" spans="1:7" ht="18" customHeight="1" x14ac:dyDescent="0.3">
      <c r="A11" s="41"/>
      <c r="B11" s="1" t="s">
        <v>3</v>
      </c>
      <c r="C11" s="4" t="s">
        <v>4</v>
      </c>
      <c r="D11" s="3"/>
      <c r="E11" s="145" t="s">
        <v>55</v>
      </c>
      <c r="F11" s="146"/>
      <c r="G11" s="28" t="s">
        <v>79</v>
      </c>
    </row>
    <row r="12" spans="1:7" ht="11.25" customHeight="1" x14ac:dyDescent="0.3">
      <c r="A12" s="41"/>
      <c r="B12" s="1" t="s">
        <v>5</v>
      </c>
      <c r="C12" s="5" t="s">
        <v>54</v>
      </c>
      <c r="D12" s="3"/>
      <c r="E12" s="30" t="s">
        <v>6</v>
      </c>
      <c r="F12" s="31"/>
      <c r="G12" s="28" t="s">
        <v>79</v>
      </c>
    </row>
    <row r="13" spans="1:7" ht="11.25" customHeight="1" x14ac:dyDescent="0.3">
      <c r="A13" s="41"/>
      <c r="B13" s="1" t="s">
        <v>7</v>
      </c>
      <c r="C13" s="4" t="s">
        <v>56</v>
      </c>
      <c r="D13" s="3"/>
      <c r="E13" s="145" t="s">
        <v>8</v>
      </c>
      <c r="F13" s="146"/>
      <c r="G13" s="4" t="s">
        <v>57</v>
      </c>
    </row>
    <row r="14" spans="1:7" ht="13.5" customHeight="1" x14ac:dyDescent="0.3">
      <c r="A14" s="41"/>
      <c r="B14" s="1" t="s">
        <v>9</v>
      </c>
      <c r="C14" s="4" t="s">
        <v>56</v>
      </c>
      <c r="D14" s="3"/>
      <c r="E14" s="145" t="s">
        <v>10</v>
      </c>
      <c r="F14" s="146"/>
      <c r="G14" s="4" t="s">
        <v>64</v>
      </c>
    </row>
    <row r="15" spans="1:7" ht="25.5" customHeight="1" x14ac:dyDescent="0.3">
      <c r="A15" s="41"/>
      <c r="B15" s="1" t="s">
        <v>11</v>
      </c>
      <c r="C15" s="7">
        <v>44206</v>
      </c>
      <c r="D15" s="3"/>
      <c r="E15" s="149" t="s">
        <v>12</v>
      </c>
      <c r="F15" s="150"/>
      <c r="G15" s="5" t="s">
        <v>58</v>
      </c>
    </row>
    <row r="16" spans="1:7" ht="12" customHeight="1" x14ac:dyDescent="0.3">
      <c r="A16" s="36"/>
      <c r="B16" s="44"/>
      <c r="C16" s="45"/>
      <c r="D16" s="46"/>
      <c r="E16" s="47"/>
      <c r="F16" s="47"/>
      <c r="G16" s="48"/>
    </row>
    <row r="17" spans="1:7" ht="12" customHeight="1" x14ac:dyDescent="0.3">
      <c r="A17" s="49"/>
      <c r="B17" s="151" t="s">
        <v>66</v>
      </c>
      <c r="C17" s="152"/>
      <c r="D17" s="152"/>
      <c r="E17" s="152"/>
      <c r="F17" s="152"/>
      <c r="G17" s="152"/>
    </row>
    <row r="18" spans="1:7" ht="12" customHeight="1" x14ac:dyDescent="0.3">
      <c r="A18" s="36"/>
      <c r="B18" s="50"/>
      <c r="C18" s="51"/>
      <c r="D18" s="51"/>
      <c r="E18" s="51"/>
      <c r="F18" s="52"/>
      <c r="G18" s="52"/>
    </row>
    <row r="19" spans="1:7" ht="12" customHeight="1" x14ac:dyDescent="0.3">
      <c r="A19" s="41"/>
      <c r="B19" s="53" t="s">
        <v>13</v>
      </c>
      <c r="C19" s="54"/>
      <c r="D19" s="55"/>
      <c r="E19" s="55"/>
      <c r="F19" s="55"/>
      <c r="G19" s="55"/>
    </row>
    <row r="20" spans="1:7" ht="24" customHeight="1" x14ac:dyDescent="0.3">
      <c r="A20" s="49"/>
      <c r="B20" s="56" t="s">
        <v>14</v>
      </c>
      <c r="C20" s="56" t="s">
        <v>15</v>
      </c>
      <c r="D20" s="56" t="s">
        <v>16</v>
      </c>
      <c r="E20" s="56" t="s">
        <v>17</v>
      </c>
      <c r="F20" s="56" t="s">
        <v>18</v>
      </c>
      <c r="G20" s="56" t="s">
        <v>19</v>
      </c>
    </row>
    <row r="21" spans="1:7" ht="12.75" customHeight="1" x14ac:dyDescent="0.3">
      <c r="A21" s="49"/>
      <c r="B21" s="29" t="s">
        <v>86</v>
      </c>
      <c r="C21" s="8" t="s">
        <v>20</v>
      </c>
      <c r="D21" s="134">
        <v>20</v>
      </c>
      <c r="E21" s="8" t="s">
        <v>87</v>
      </c>
      <c r="F21" s="6">
        <v>25000</v>
      </c>
      <c r="G21" s="6">
        <f>(D21*F21)</f>
        <v>500000</v>
      </c>
    </row>
    <row r="22" spans="1:7" ht="12.75" customHeight="1" x14ac:dyDescent="0.3">
      <c r="A22" s="49"/>
      <c r="B22" s="29" t="s">
        <v>88</v>
      </c>
      <c r="C22" s="8" t="s">
        <v>20</v>
      </c>
      <c r="D22" s="134">
        <v>20</v>
      </c>
      <c r="E22" s="8" t="s">
        <v>89</v>
      </c>
      <c r="F22" s="6">
        <v>25000</v>
      </c>
      <c r="G22" s="6">
        <f>(D22*F22)</f>
        <v>500000</v>
      </c>
    </row>
    <row r="23" spans="1:7" ht="25.5" customHeight="1" x14ac:dyDescent="0.3">
      <c r="A23" s="49"/>
      <c r="B23" s="135" t="s">
        <v>90</v>
      </c>
      <c r="C23" s="136" t="s">
        <v>91</v>
      </c>
      <c r="D23" s="136">
        <v>100</v>
      </c>
      <c r="E23" s="136" t="s">
        <v>92</v>
      </c>
      <c r="F23" s="137">
        <v>1100</v>
      </c>
      <c r="G23" s="137">
        <f t="shared" ref="G23:G24" si="0">D23*F23</f>
        <v>110000</v>
      </c>
    </row>
    <row r="24" spans="1:7" ht="12.75" customHeight="1" x14ac:dyDescent="0.3">
      <c r="A24" s="49"/>
      <c r="B24" s="135" t="s">
        <v>93</v>
      </c>
      <c r="C24" s="136" t="s">
        <v>91</v>
      </c>
      <c r="D24" s="136">
        <v>100</v>
      </c>
      <c r="E24" s="136" t="s">
        <v>92</v>
      </c>
      <c r="F24" s="137">
        <v>400</v>
      </c>
      <c r="G24" s="137">
        <f t="shared" si="0"/>
        <v>40000</v>
      </c>
    </row>
    <row r="25" spans="1:7" ht="12.75" customHeight="1" x14ac:dyDescent="0.3">
      <c r="A25" s="49"/>
      <c r="B25" s="10" t="s">
        <v>21</v>
      </c>
      <c r="C25" s="11"/>
      <c r="D25" s="11"/>
      <c r="E25" s="11"/>
      <c r="F25" s="12"/>
      <c r="G25" s="13">
        <f>SUM(G21:G24)</f>
        <v>1150000</v>
      </c>
    </row>
    <row r="26" spans="1:7" ht="12" customHeight="1" x14ac:dyDescent="0.3">
      <c r="A26" s="36"/>
      <c r="B26" s="50"/>
      <c r="C26" s="52"/>
      <c r="D26" s="52"/>
      <c r="E26" s="52"/>
      <c r="F26" s="57"/>
      <c r="G26" s="57"/>
    </row>
    <row r="27" spans="1:7" ht="12" customHeight="1" x14ac:dyDescent="0.3">
      <c r="A27" s="41"/>
      <c r="B27" s="58" t="s">
        <v>22</v>
      </c>
      <c r="C27" s="59"/>
      <c r="D27" s="60"/>
      <c r="E27" s="60"/>
      <c r="F27" s="61"/>
      <c r="G27" s="61"/>
    </row>
    <row r="28" spans="1:7" ht="24" customHeight="1" x14ac:dyDescent="0.3">
      <c r="A28" s="41"/>
      <c r="B28" s="62" t="s">
        <v>14</v>
      </c>
      <c r="C28" s="63" t="s">
        <v>15</v>
      </c>
      <c r="D28" s="63" t="s">
        <v>16</v>
      </c>
      <c r="E28" s="62" t="s">
        <v>17</v>
      </c>
      <c r="F28" s="63" t="s">
        <v>18</v>
      </c>
      <c r="G28" s="62" t="s">
        <v>19</v>
      </c>
    </row>
    <row r="29" spans="1:7" ht="12" customHeight="1" x14ac:dyDescent="0.3">
      <c r="A29" s="41"/>
      <c r="B29" s="64"/>
      <c r="C29" s="65"/>
      <c r="D29" s="65"/>
      <c r="E29" s="65"/>
      <c r="F29" s="66"/>
      <c r="G29" s="66"/>
    </row>
    <row r="30" spans="1:7" ht="12" customHeight="1" x14ac:dyDescent="0.3">
      <c r="A30" s="41"/>
      <c r="B30" s="24" t="s">
        <v>23</v>
      </c>
      <c r="C30" s="25"/>
      <c r="D30" s="25"/>
      <c r="E30" s="25"/>
      <c r="F30" s="26"/>
      <c r="G30" s="27">
        <f>SUM(G29)</f>
        <v>0</v>
      </c>
    </row>
    <row r="31" spans="1:7" ht="12" customHeight="1" x14ac:dyDescent="0.3">
      <c r="A31" s="36"/>
      <c r="B31" s="67"/>
      <c r="C31" s="68"/>
      <c r="D31" s="68"/>
      <c r="E31" s="68"/>
      <c r="F31" s="69"/>
      <c r="G31" s="69"/>
    </row>
    <row r="32" spans="1:7" ht="12" customHeight="1" x14ac:dyDescent="0.3">
      <c r="A32" s="41"/>
      <c r="B32" s="58" t="s">
        <v>24</v>
      </c>
      <c r="C32" s="59"/>
      <c r="D32" s="60"/>
      <c r="E32" s="60"/>
      <c r="F32" s="61"/>
      <c r="G32" s="61"/>
    </row>
    <row r="33" spans="1:7" ht="24" customHeight="1" x14ac:dyDescent="0.3">
      <c r="A33" s="41"/>
      <c r="B33" s="70" t="s">
        <v>14</v>
      </c>
      <c r="C33" s="70" t="s">
        <v>15</v>
      </c>
      <c r="D33" s="70" t="s">
        <v>106</v>
      </c>
      <c r="E33" s="70" t="s">
        <v>17</v>
      </c>
      <c r="F33" s="71" t="s">
        <v>18</v>
      </c>
      <c r="G33" s="70" t="s">
        <v>19</v>
      </c>
    </row>
    <row r="34" spans="1:7" ht="12.75" customHeight="1" x14ac:dyDescent="0.3">
      <c r="A34" s="49"/>
      <c r="B34" s="14" t="s">
        <v>94</v>
      </c>
      <c r="C34" s="15" t="s">
        <v>107</v>
      </c>
      <c r="D34" s="138">
        <v>1</v>
      </c>
      <c r="E34" s="16" t="s">
        <v>95</v>
      </c>
      <c r="F34" s="17">
        <v>240000</v>
      </c>
      <c r="G34" s="17">
        <f>+D34*F34</f>
        <v>240000</v>
      </c>
    </row>
    <row r="35" spans="1:7" ht="12.75" customHeight="1" x14ac:dyDescent="0.3">
      <c r="A35" s="49"/>
      <c r="B35" s="18" t="s">
        <v>25</v>
      </c>
      <c r="C35" s="19"/>
      <c r="D35" s="19"/>
      <c r="E35" s="19"/>
      <c r="F35" s="20"/>
      <c r="G35" s="21">
        <f>SUM(G34:G34)</f>
        <v>240000</v>
      </c>
    </row>
    <row r="36" spans="1:7" ht="12.75" customHeight="1" x14ac:dyDescent="0.3">
      <c r="A36" s="49"/>
      <c r="B36" s="67"/>
      <c r="C36" s="68"/>
      <c r="D36" s="68"/>
      <c r="E36" s="68"/>
      <c r="F36" s="69"/>
      <c r="G36" s="69"/>
    </row>
    <row r="37" spans="1:7" ht="12.75" customHeight="1" x14ac:dyDescent="0.3">
      <c r="A37" s="49"/>
      <c r="B37" s="58" t="s">
        <v>26</v>
      </c>
      <c r="C37" s="59"/>
      <c r="D37" s="60"/>
      <c r="E37" s="60"/>
      <c r="F37" s="61"/>
      <c r="G37" s="61"/>
    </row>
    <row r="38" spans="1:7" ht="12.75" customHeight="1" x14ac:dyDescent="0.3">
      <c r="A38" s="49"/>
      <c r="B38" s="71" t="s">
        <v>27</v>
      </c>
      <c r="C38" s="71" t="s">
        <v>15</v>
      </c>
      <c r="D38" s="71" t="s">
        <v>104</v>
      </c>
      <c r="E38" s="71" t="s">
        <v>17</v>
      </c>
      <c r="F38" s="71" t="s">
        <v>18</v>
      </c>
      <c r="G38" s="71" t="s">
        <v>19</v>
      </c>
    </row>
    <row r="39" spans="1:7" ht="12.75" customHeight="1" x14ac:dyDescent="0.3">
      <c r="A39" s="49"/>
      <c r="B39" s="139" t="s">
        <v>28</v>
      </c>
      <c r="C39" s="8"/>
      <c r="D39" s="9"/>
      <c r="E39" s="29"/>
      <c r="F39" s="6"/>
      <c r="G39" s="6"/>
    </row>
    <row r="40" spans="1:7" ht="12.75" customHeight="1" x14ac:dyDescent="0.3">
      <c r="A40" s="49"/>
      <c r="B40" s="29" t="s">
        <v>96</v>
      </c>
      <c r="C40" s="8" t="s">
        <v>29</v>
      </c>
      <c r="D40" s="9">
        <v>700</v>
      </c>
      <c r="E40" s="29" t="s">
        <v>97</v>
      </c>
      <c r="F40" s="6">
        <v>530</v>
      </c>
      <c r="G40" s="6">
        <f t="shared" ref="G40" si="1">(D40*F40)</f>
        <v>371000</v>
      </c>
    </row>
    <row r="41" spans="1:7" ht="14.25" customHeight="1" x14ac:dyDescent="0.3">
      <c r="A41" s="49"/>
      <c r="B41" s="139" t="s">
        <v>59</v>
      </c>
      <c r="C41" s="8"/>
      <c r="D41" s="9"/>
      <c r="E41" s="29"/>
      <c r="F41" s="6" t="s">
        <v>98</v>
      </c>
      <c r="G41" s="6"/>
    </row>
    <row r="42" spans="1:7" ht="20.25" customHeight="1" x14ac:dyDescent="0.3">
      <c r="A42" s="49"/>
      <c r="B42" s="29" t="s">
        <v>99</v>
      </c>
      <c r="C42" s="8" t="s">
        <v>60</v>
      </c>
      <c r="D42" s="9">
        <v>100</v>
      </c>
      <c r="E42" s="29" t="s">
        <v>97</v>
      </c>
      <c r="F42" s="6">
        <v>2000</v>
      </c>
      <c r="G42" s="6">
        <f t="shared" ref="G42" si="2">(D42*F42)</f>
        <v>200000</v>
      </c>
    </row>
    <row r="43" spans="1:7" ht="12.75" customHeight="1" x14ac:dyDescent="0.3">
      <c r="A43" s="49"/>
      <c r="B43" s="24" t="s">
        <v>31</v>
      </c>
      <c r="C43" s="25"/>
      <c r="D43" s="25"/>
      <c r="E43" s="25"/>
      <c r="F43" s="26"/>
      <c r="G43" s="27">
        <f>SUM(G39:G42)</f>
        <v>571000</v>
      </c>
    </row>
    <row r="44" spans="1:7" ht="25.5" customHeight="1" x14ac:dyDescent="0.3">
      <c r="A44" s="49"/>
      <c r="B44" s="67"/>
      <c r="C44" s="68"/>
      <c r="D44" s="68"/>
      <c r="E44" s="72"/>
      <c r="F44" s="69"/>
      <c r="G44" s="69"/>
    </row>
    <row r="45" spans="1:7" ht="12.75" customHeight="1" x14ac:dyDescent="0.3">
      <c r="A45" s="49"/>
      <c r="B45" s="58" t="s">
        <v>32</v>
      </c>
      <c r="C45" s="59"/>
      <c r="D45" s="60"/>
      <c r="E45" s="60"/>
      <c r="F45" s="61"/>
      <c r="G45" s="61"/>
    </row>
    <row r="46" spans="1:7" ht="12.75" customHeight="1" x14ac:dyDescent="0.3">
      <c r="A46" s="41"/>
      <c r="B46" s="70" t="s">
        <v>33</v>
      </c>
      <c r="C46" s="71" t="s">
        <v>15</v>
      </c>
      <c r="D46" s="71" t="s">
        <v>68</v>
      </c>
      <c r="E46" s="70" t="s">
        <v>17</v>
      </c>
      <c r="F46" s="71" t="s">
        <v>18</v>
      </c>
      <c r="G46" s="70" t="s">
        <v>19</v>
      </c>
    </row>
    <row r="47" spans="1:7" ht="12" customHeight="1" x14ac:dyDescent="0.3">
      <c r="A47" s="36"/>
      <c r="B47" s="29" t="s">
        <v>100</v>
      </c>
      <c r="C47" s="22" t="s">
        <v>82</v>
      </c>
      <c r="D47" s="23">
        <v>200</v>
      </c>
      <c r="E47" s="8" t="s">
        <v>83</v>
      </c>
      <c r="F47" s="140">
        <v>4000</v>
      </c>
      <c r="G47" s="23">
        <f>+F47*D47</f>
        <v>800000</v>
      </c>
    </row>
    <row r="48" spans="1:7" ht="39" customHeight="1" x14ac:dyDescent="0.3">
      <c r="A48" s="73"/>
      <c r="B48" s="142" t="s">
        <v>108</v>
      </c>
      <c r="C48" s="22" t="s">
        <v>30</v>
      </c>
      <c r="D48" s="23">
        <v>400</v>
      </c>
      <c r="E48" s="8" t="s">
        <v>101</v>
      </c>
      <c r="F48" s="141">
        <v>250</v>
      </c>
      <c r="G48" s="23">
        <f>(D48*F48)</f>
        <v>100000</v>
      </c>
    </row>
    <row r="49" spans="1:11" ht="12" customHeight="1" x14ac:dyDescent="0.3">
      <c r="A49" s="41"/>
      <c r="B49" s="32" t="s">
        <v>34</v>
      </c>
      <c r="C49" s="33"/>
      <c r="D49" s="33"/>
      <c r="E49" s="33"/>
      <c r="F49" s="34"/>
      <c r="G49" s="35">
        <f>+G48+G47</f>
        <v>900000</v>
      </c>
    </row>
    <row r="50" spans="1:11" ht="12" customHeight="1" x14ac:dyDescent="0.3">
      <c r="A50" s="41"/>
      <c r="B50" s="74"/>
      <c r="C50" s="74"/>
      <c r="D50" s="74"/>
      <c r="E50" s="74"/>
      <c r="F50" s="75"/>
      <c r="G50" s="75"/>
    </row>
    <row r="51" spans="1:11" ht="24" customHeight="1" x14ac:dyDescent="0.3">
      <c r="A51" s="41"/>
      <c r="B51" s="76" t="s">
        <v>35</v>
      </c>
      <c r="C51" s="77"/>
      <c r="D51" s="77"/>
      <c r="E51" s="77"/>
      <c r="F51" s="77"/>
      <c r="G51" s="78">
        <f>G25+G30+G35+G43+G49</f>
        <v>2861000</v>
      </c>
      <c r="K51" s="79"/>
    </row>
    <row r="52" spans="1:11" ht="12.75" customHeight="1" x14ac:dyDescent="0.3">
      <c r="A52" s="49"/>
      <c r="B52" s="80" t="s">
        <v>36</v>
      </c>
      <c r="C52" s="81"/>
      <c r="D52" s="81"/>
      <c r="E52" s="81"/>
      <c r="F52" s="81"/>
      <c r="G52" s="82">
        <f>G51*0.05</f>
        <v>143050</v>
      </c>
      <c r="K52" s="79"/>
    </row>
    <row r="53" spans="1:11" ht="12.75" customHeight="1" x14ac:dyDescent="0.3">
      <c r="A53" s="49"/>
      <c r="B53" s="83" t="s">
        <v>37</v>
      </c>
      <c r="C53" s="84"/>
      <c r="D53" s="84"/>
      <c r="E53" s="84"/>
      <c r="F53" s="84"/>
      <c r="G53" s="85">
        <f>G52+G51</f>
        <v>3004050</v>
      </c>
    </row>
    <row r="54" spans="1:11" ht="12.75" customHeight="1" x14ac:dyDescent="0.3">
      <c r="A54" s="49"/>
      <c r="B54" s="80" t="s">
        <v>38</v>
      </c>
      <c r="C54" s="81"/>
      <c r="D54" s="81"/>
      <c r="E54" s="81"/>
      <c r="F54" s="81"/>
      <c r="G54" s="82">
        <f>+E73</f>
        <v>5010000</v>
      </c>
    </row>
    <row r="55" spans="1:11" ht="12.75" customHeight="1" x14ac:dyDescent="0.3">
      <c r="A55" s="49"/>
      <c r="B55" s="86" t="s">
        <v>39</v>
      </c>
      <c r="C55" s="87"/>
      <c r="D55" s="87"/>
      <c r="E55" s="87"/>
      <c r="F55" s="87"/>
      <c r="G55" s="88">
        <f>G54-G53</f>
        <v>2005950</v>
      </c>
    </row>
    <row r="56" spans="1:11" ht="12.75" customHeight="1" x14ac:dyDescent="0.3">
      <c r="A56" s="49"/>
      <c r="B56" s="89" t="s">
        <v>84</v>
      </c>
      <c r="C56" s="90"/>
      <c r="D56" s="90"/>
      <c r="E56" s="90"/>
      <c r="F56" s="90"/>
      <c r="G56" s="91"/>
    </row>
    <row r="57" spans="1:11" ht="12.75" customHeight="1" thickBot="1" x14ac:dyDescent="0.35">
      <c r="A57" s="49"/>
      <c r="B57" s="92"/>
      <c r="C57" s="90"/>
      <c r="D57" s="90"/>
      <c r="E57" s="90"/>
      <c r="F57" s="90"/>
      <c r="G57" s="91"/>
    </row>
    <row r="58" spans="1:11" ht="12.75" customHeight="1" x14ac:dyDescent="0.3">
      <c r="A58" s="49"/>
      <c r="B58" s="93" t="s">
        <v>85</v>
      </c>
      <c r="C58" s="94"/>
      <c r="D58" s="94"/>
      <c r="E58" s="94"/>
      <c r="F58" s="95"/>
      <c r="G58" s="91"/>
    </row>
    <row r="59" spans="1:11" ht="12.75" customHeight="1" x14ac:dyDescent="0.3">
      <c r="A59" s="49"/>
      <c r="B59" s="96" t="s">
        <v>40</v>
      </c>
      <c r="C59" s="97"/>
      <c r="D59" s="97"/>
      <c r="E59" s="97"/>
      <c r="F59" s="98"/>
      <c r="G59" s="91"/>
    </row>
    <row r="60" spans="1:11" ht="12.75" customHeight="1" x14ac:dyDescent="0.3">
      <c r="A60" s="49"/>
      <c r="B60" s="96" t="s">
        <v>41</v>
      </c>
      <c r="C60" s="97"/>
      <c r="D60" s="97"/>
      <c r="E60" s="97"/>
      <c r="F60" s="98"/>
      <c r="G60" s="91"/>
    </row>
    <row r="61" spans="1:11" ht="12.75" customHeight="1" x14ac:dyDescent="0.3">
      <c r="A61" s="49"/>
      <c r="B61" s="96" t="s">
        <v>42</v>
      </c>
      <c r="C61" s="97"/>
      <c r="D61" s="97"/>
      <c r="E61" s="97"/>
      <c r="F61" s="98"/>
      <c r="G61" s="91"/>
    </row>
    <row r="62" spans="1:11" ht="13.5" customHeight="1" x14ac:dyDescent="0.3">
      <c r="A62" s="41"/>
      <c r="B62" s="96" t="s">
        <v>43</v>
      </c>
      <c r="C62" s="97"/>
      <c r="D62" s="97"/>
      <c r="E62" s="97"/>
      <c r="F62" s="98"/>
      <c r="G62" s="91"/>
    </row>
    <row r="63" spans="1:11" ht="12" customHeight="1" x14ac:dyDescent="0.3">
      <c r="A63" s="36"/>
      <c r="B63" s="96" t="s">
        <v>44</v>
      </c>
      <c r="C63" s="97"/>
      <c r="D63" s="97"/>
      <c r="E63" s="97"/>
      <c r="F63" s="98"/>
      <c r="G63" s="91"/>
    </row>
    <row r="64" spans="1:11" ht="12" customHeight="1" x14ac:dyDescent="0.3">
      <c r="A64" s="41"/>
      <c r="B64" s="96" t="s">
        <v>45</v>
      </c>
      <c r="C64" s="97"/>
      <c r="D64" s="97"/>
      <c r="E64" s="97"/>
      <c r="F64" s="98"/>
      <c r="G64" s="91"/>
    </row>
    <row r="65" spans="1:7" ht="24" customHeight="1" thickBot="1" x14ac:dyDescent="0.35">
      <c r="A65" s="41"/>
      <c r="B65" s="99" t="s">
        <v>77</v>
      </c>
      <c r="C65" s="100"/>
      <c r="D65" s="100"/>
      <c r="E65" s="100"/>
      <c r="F65" s="101"/>
      <c r="G65" s="91"/>
    </row>
    <row r="66" spans="1:7" ht="24" customHeight="1" x14ac:dyDescent="0.3">
      <c r="A66" s="73"/>
      <c r="B66" s="102"/>
      <c r="C66" s="97"/>
      <c r="D66" s="97"/>
      <c r="E66" s="97"/>
      <c r="F66" s="97"/>
      <c r="G66" s="91"/>
    </row>
    <row r="67" spans="1:7" ht="24" customHeight="1" thickBot="1" x14ac:dyDescent="0.35">
      <c r="A67" s="73"/>
      <c r="B67" s="103" t="s">
        <v>78</v>
      </c>
      <c r="C67" s="97"/>
      <c r="D67" s="97"/>
      <c r="E67" s="97"/>
      <c r="F67" s="97"/>
      <c r="G67" s="91"/>
    </row>
    <row r="68" spans="1:7" ht="15" customHeight="1" x14ac:dyDescent="0.3">
      <c r="A68" s="73"/>
      <c r="B68" s="158" t="s">
        <v>67</v>
      </c>
      <c r="C68" s="159" t="s">
        <v>68</v>
      </c>
      <c r="D68" s="159" t="s">
        <v>80</v>
      </c>
      <c r="E68" s="160" t="s">
        <v>69</v>
      </c>
      <c r="F68" s="97"/>
      <c r="G68" s="91"/>
    </row>
    <row r="69" spans="1:7" ht="15" customHeight="1" x14ac:dyDescent="0.3">
      <c r="A69" s="73"/>
      <c r="B69" s="153" t="s">
        <v>70</v>
      </c>
      <c r="C69" s="104">
        <v>70</v>
      </c>
      <c r="D69" s="104">
        <v>55000</v>
      </c>
      <c r="E69" s="154">
        <f>+C69*D69</f>
        <v>3850000</v>
      </c>
      <c r="F69" s="97"/>
      <c r="G69" s="91"/>
    </row>
    <row r="70" spans="1:7" ht="15" customHeight="1" x14ac:dyDescent="0.3">
      <c r="A70" s="73"/>
      <c r="B70" s="153" t="s">
        <v>74</v>
      </c>
      <c r="C70" s="104">
        <v>8</v>
      </c>
      <c r="D70" s="104">
        <v>45000</v>
      </c>
      <c r="E70" s="154">
        <f>+C70*D70</f>
        <v>360000</v>
      </c>
      <c r="F70" s="97"/>
      <c r="G70" s="91"/>
    </row>
    <row r="71" spans="1:7" ht="15" customHeight="1" x14ac:dyDescent="0.3">
      <c r="A71" s="73"/>
      <c r="B71" s="153" t="s">
        <v>81</v>
      </c>
      <c r="C71" s="104">
        <f>SUM(C69:C70)</f>
        <v>78</v>
      </c>
      <c r="D71" s="104">
        <f>+E71/C71</f>
        <v>53974.358974358976</v>
      </c>
      <c r="E71" s="154">
        <f>SUM(E69:E70)</f>
        <v>4210000</v>
      </c>
      <c r="F71" s="97"/>
      <c r="G71" s="91"/>
    </row>
    <row r="72" spans="1:7" ht="15" customHeight="1" x14ac:dyDescent="0.3">
      <c r="A72" s="73"/>
      <c r="B72" s="153" t="s">
        <v>71</v>
      </c>
      <c r="C72" s="104">
        <v>400</v>
      </c>
      <c r="D72" s="104">
        <v>2000</v>
      </c>
      <c r="E72" s="154">
        <f>+C72*D72</f>
        <v>800000</v>
      </c>
      <c r="F72" s="97"/>
      <c r="G72" s="91"/>
    </row>
    <row r="73" spans="1:7" ht="15" customHeight="1" thickBot="1" x14ac:dyDescent="0.35">
      <c r="A73" s="73"/>
      <c r="B73" s="155"/>
      <c r="C73" s="156"/>
      <c r="D73" s="156"/>
      <c r="E73" s="157">
        <f>+E71+E72</f>
        <v>5010000</v>
      </c>
      <c r="F73" s="97"/>
      <c r="G73" s="91"/>
    </row>
    <row r="74" spans="1:7" ht="24" customHeight="1" x14ac:dyDescent="0.3">
      <c r="A74" s="73"/>
      <c r="B74" s="105"/>
      <c r="C74" s="97"/>
      <c r="D74" s="97"/>
      <c r="E74" s="97"/>
      <c r="F74" s="97"/>
      <c r="G74" s="91"/>
    </row>
    <row r="75" spans="1:7" ht="12.75" customHeight="1" thickBot="1" x14ac:dyDescent="0.35">
      <c r="A75" s="49"/>
      <c r="B75" s="143" t="s">
        <v>46</v>
      </c>
      <c r="C75" s="144"/>
      <c r="D75" s="106"/>
      <c r="E75" s="107"/>
      <c r="F75" s="107"/>
      <c r="G75" s="91"/>
    </row>
    <row r="76" spans="1:7" ht="13.5" customHeight="1" x14ac:dyDescent="0.3">
      <c r="A76" s="41"/>
      <c r="B76" s="108" t="s">
        <v>33</v>
      </c>
      <c r="C76" s="109" t="s">
        <v>102</v>
      </c>
      <c r="D76" s="110" t="s">
        <v>47</v>
      </c>
      <c r="E76" s="107"/>
      <c r="F76" s="107"/>
      <c r="G76" s="91"/>
    </row>
    <row r="77" spans="1:7" ht="12" customHeight="1" x14ac:dyDescent="0.3">
      <c r="A77" s="36"/>
      <c r="B77" s="111" t="s">
        <v>48</v>
      </c>
      <c r="C77" s="112">
        <f>+G25</f>
        <v>1150000</v>
      </c>
      <c r="D77" s="113">
        <f>(C77/C83)</f>
        <v>0.38281653101646113</v>
      </c>
      <c r="E77" s="107"/>
      <c r="F77" s="107"/>
      <c r="G77" s="91"/>
    </row>
    <row r="78" spans="1:7" ht="12" customHeight="1" x14ac:dyDescent="0.3">
      <c r="A78" s="73"/>
      <c r="B78" s="111" t="s">
        <v>49</v>
      </c>
      <c r="C78" s="114">
        <v>0</v>
      </c>
      <c r="D78" s="113">
        <v>0</v>
      </c>
      <c r="E78" s="107"/>
      <c r="F78" s="107"/>
      <c r="G78" s="91"/>
    </row>
    <row r="79" spans="1:7" ht="12" customHeight="1" x14ac:dyDescent="0.3">
      <c r="A79" s="73"/>
      <c r="B79" s="111" t="s">
        <v>50</v>
      </c>
      <c r="C79" s="112">
        <f>+G35</f>
        <v>240000</v>
      </c>
      <c r="D79" s="113">
        <f>(C79/C83)</f>
        <v>7.9892145603435369E-2</v>
      </c>
      <c r="E79" s="107"/>
      <c r="F79" s="107"/>
      <c r="G79" s="91"/>
    </row>
    <row r="80" spans="1:7" ht="12" customHeight="1" x14ac:dyDescent="0.3">
      <c r="A80" s="73"/>
      <c r="B80" s="111" t="s">
        <v>27</v>
      </c>
      <c r="C80" s="112">
        <f>+G43</f>
        <v>571000</v>
      </c>
      <c r="D80" s="113">
        <f>(C80/C83)</f>
        <v>0.1900767297481733</v>
      </c>
      <c r="E80" s="107"/>
      <c r="F80" s="107"/>
      <c r="G80" s="91"/>
    </row>
    <row r="81" spans="1:7" ht="12" customHeight="1" x14ac:dyDescent="0.3">
      <c r="A81" s="73"/>
      <c r="B81" s="111" t="s">
        <v>51</v>
      </c>
      <c r="C81" s="115">
        <f>+G49</f>
        <v>900000</v>
      </c>
      <c r="D81" s="113">
        <f>(C81/C83)</f>
        <v>0.29959554601288263</v>
      </c>
      <c r="E81" s="116"/>
      <c r="F81" s="116"/>
      <c r="G81" s="91"/>
    </row>
    <row r="82" spans="1:7" ht="12" customHeight="1" x14ac:dyDescent="0.3">
      <c r="A82" s="73"/>
      <c r="B82" s="111" t="s">
        <v>52</v>
      </c>
      <c r="C82" s="115">
        <f>+G52</f>
        <v>143050</v>
      </c>
      <c r="D82" s="113">
        <f>(C82/C83)</f>
        <v>4.7619047619047616E-2</v>
      </c>
      <c r="E82" s="116"/>
      <c r="F82" s="116"/>
      <c r="G82" s="91"/>
    </row>
    <row r="83" spans="1:7" ht="12" customHeight="1" thickBot="1" x14ac:dyDescent="0.35">
      <c r="A83" s="73"/>
      <c r="B83" s="117" t="s">
        <v>105</v>
      </c>
      <c r="C83" s="118">
        <f>SUM(C77:C82)</f>
        <v>3004050</v>
      </c>
      <c r="D83" s="119">
        <f>SUM(D77:D82)</f>
        <v>1</v>
      </c>
      <c r="E83" s="116"/>
      <c r="F83" s="116"/>
      <c r="G83" s="91"/>
    </row>
    <row r="84" spans="1:7" ht="12.75" customHeight="1" x14ac:dyDescent="0.3">
      <c r="A84" s="73"/>
      <c r="B84" s="92"/>
      <c r="C84" s="90"/>
      <c r="D84" s="90"/>
      <c r="E84" s="90"/>
      <c r="F84" s="90"/>
      <c r="G84" s="91"/>
    </row>
    <row r="85" spans="1:7" ht="12" customHeight="1" x14ac:dyDescent="0.3">
      <c r="A85" s="73"/>
      <c r="B85" s="120"/>
      <c r="C85" s="90"/>
      <c r="D85" s="90"/>
      <c r="E85" s="90"/>
      <c r="F85" s="90"/>
      <c r="G85" s="91"/>
    </row>
    <row r="86" spans="1:7" ht="12" customHeight="1" x14ac:dyDescent="0.3">
      <c r="A86" s="73"/>
      <c r="B86" s="121"/>
      <c r="C86" s="122" t="s">
        <v>103</v>
      </c>
      <c r="D86" s="123"/>
      <c r="E86" s="124"/>
      <c r="F86" s="125"/>
      <c r="G86" s="91"/>
    </row>
    <row r="87" spans="1:7" ht="12" customHeight="1" x14ac:dyDescent="0.3">
      <c r="A87" s="73"/>
      <c r="B87" s="126" t="s">
        <v>72</v>
      </c>
      <c r="C87" s="127">
        <v>70</v>
      </c>
      <c r="D87" s="127">
        <v>78</v>
      </c>
      <c r="E87" s="127">
        <v>85</v>
      </c>
      <c r="F87" s="128"/>
      <c r="G87" s="129"/>
    </row>
    <row r="88" spans="1:7" ht="12" customHeight="1" x14ac:dyDescent="0.3">
      <c r="A88" s="73"/>
      <c r="B88" s="126" t="s">
        <v>73</v>
      </c>
      <c r="C88" s="130">
        <f>(G53/C87)</f>
        <v>42915</v>
      </c>
      <c r="D88" s="130">
        <f>(G53/D87)</f>
        <v>38513.461538461539</v>
      </c>
      <c r="E88" s="130">
        <f>(G53/E87)</f>
        <v>35341.76470588235</v>
      </c>
      <c r="F88" s="128"/>
      <c r="G88" s="129"/>
    </row>
    <row r="89" spans="1:7" ht="12" customHeight="1" x14ac:dyDescent="0.3">
      <c r="A89" s="73"/>
      <c r="B89" s="126" t="s">
        <v>75</v>
      </c>
      <c r="C89" s="130">
        <v>350</v>
      </c>
      <c r="D89" s="130">
        <v>400</v>
      </c>
      <c r="E89" s="130">
        <v>450</v>
      </c>
      <c r="F89" s="97"/>
      <c r="G89" s="97"/>
    </row>
    <row r="90" spans="1:7" ht="12" customHeight="1" x14ac:dyDescent="0.3">
      <c r="A90" s="73"/>
      <c r="B90" s="126" t="s">
        <v>76</v>
      </c>
      <c r="C90" s="130">
        <f>+C83/C89</f>
        <v>8583</v>
      </c>
      <c r="D90" s="130">
        <f>+C83/D89</f>
        <v>7510.125</v>
      </c>
      <c r="E90" s="130">
        <f>+C83/E89</f>
        <v>6675.666666666667</v>
      </c>
    </row>
    <row r="91" spans="1:7" ht="12.75" customHeight="1" x14ac:dyDescent="0.3">
      <c r="A91" s="73"/>
      <c r="B91" s="102" t="s">
        <v>53</v>
      </c>
      <c r="C91" s="131"/>
      <c r="D91" s="131"/>
      <c r="E91" s="131"/>
    </row>
    <row r="92" spans="1:7" ht="12.75" customHeight="1" x14ac:dyDescent="0.3">
      <c r="A92" s="73"/>
      <c r="B92" s="132"/>
      <c r="C92" s="132"/>
      <c r="D92" s="132"/>
      <c r="E92" s="132"/>
    </row>
    <row r="93" spans="1:7" ht="15" customHeight="1" x14ac:dyDescent="0.3">
      <c r="A93" s="73"/>
      <c r="B93" s="132"/>
      <c r="C93" s="132"/>
      <c r="D93" s="132"/>
      <c r="E93" s="132"/>
    </row>
    <row r="94" spans="1:7" ht="12" customHeight="1" x14ac:dyDescent="0.3">
      <c r="A94" s="73"/>
    </row>
    <row r="95" spans="1:7" ht="12" customHeight="1" x14ac:dyDescent="0.3">
      <c r="A95" s="73"/>
    </row>
    <row r="96" spans="1:7" ht="12" customHeight="1" x14ac:dyDescent="0.3">
      <c r="A96" s="73"/>
    </row>
    <row r="97" spans="1:1" ht="12" customHeight="1" x14ac:dyDescent="0.3">
      <c r="A97" s="73"/>
    </row>
    <row r="98" spans="1:1" ht="12" customHeight="1" x14ac:dyDescent="0.3">
      <c r="A98" s="73"/>
    </row>
    <row r="99" spans="1:1" ht="12" customHeight="1" x14ac:dyDescent="0.3">
      <c r="A99" s="73"/>
    </row>
    <row r="100" spans="1:1" ht="12" customHeight="1" x14ac:dyDescent="0.3">
      <c r="A100" s="73"/>
    </row>
    <row r="101" spans="1:1" ht="12.75" customHeight="1" x14ac:dyDescent="0.3">
      <c r="A101" s="73"/>
    </row>
    <row r="102" spans="1:1" ht="12" customHeight="1" x14ac:dyDescent="0.3">
      <c r="A102" s="73"/>
    </row>
    <row r="103" spans="1:1" ht="12.75" customHeight="1" x14ac:dyDescent="0.3">
      <c r="A103" s="73"/>
    </row>
    <row r="104" spans="1:1" ht="12" customHeight="1" x14ac:dyDescent="0.3">
      <c r="A104" s="133"/>
    </row>
    <row r="105" spans="1:1" ht="12" customHeight="1" x14ac:dyDescent="0.3">
      <c r="A105" s="73"/>
    </row>
    <row r="106" spans="1:1" ht="12.75" customHeight="1" x14ac:dyDescent="0.3">
      <c r="A106" s="73"/>
    </row>
    <row r="107" spans="1:1" ht="15.6" customHeight="1" x14ac:dyDescent="0.3">
      <c r="A107" s="73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2021-03-24T19:12:00Z</cp:lastPrinted>
  <dcterms:created xsi:type="dcterms:W3CDTF">2020-11-27T12:49:26Z</dcterms:created>
  <dcterms:modified xsi:type="dcterms:W3CDTF">2021-05-04T15:28:04Z</dcterms:modified>
</cp:coreProperties>
</file>