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75" activeTab="0"/>
  </bookViews>
  <sheets>
    <sheet name="PAPA" sheetId="1" r:id="rId1"/>
  </sheets>
  <definedNames/>
  <calcPr fullCalcOnLoad="1"/>
</workbook>
</file>

<file path=xl/sharedStrings.xml><?xml version="1.0" encoding="utf-8"?>
<sst xmlns="http://schemas.openxmlformats.org/spreadsheetml/2006/main" count="161" uniqueCount="107">
  <si>
    <t>RUBRO O CULTIVO</t>
  </si>
  <si>
    <t>VARIEDAD</t>
  </si>
  <si>
    <t>FECHA ESTIMADA  PRECIO VENTA</t>
  </si>
  <si>
    <t>NIVEL TECNOLÓGICO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</si>
  <si>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</si>
  <si>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</si>
  <si>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</si>
  <si>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</si>
  <si>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</si>
  <si>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</si>
  <si>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</si>
  <si>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</si>
  <si>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</si>
  <si>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</si>
  <si>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</si>
  <si>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</si>
  <si>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</si>
  <si>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</si>
  <si>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</si>
  <si>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</si>
  <si>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</si>
  <si>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</si>
  <si>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</si>
  <si>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</si>
  <si>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</si>
  <si>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</si>
  <si>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</si>
  <si>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</si>
  <si>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</si>
  <si>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</si>
  <si>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</si>
  <si>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</si>
  <si>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</si>
  <si>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</si>
  <si>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</si>
  <si>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</si>
  <si>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</si>
  <si>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</si>
  <si>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</si>
  <si>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</si>
  <si>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</si>
  <si>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</si>
  <si>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</si>
  <si>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</si>
  <si>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</si>
  <si>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</si>
  <si>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</si>
  <si>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</si>
  <si>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</si>
  <si>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</si>
  <si>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</si>
  <si>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</si>
  <si>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</si>
  <si>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</si>
  <si>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</si>
  <si>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</si>
  <si>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</si>
  <si>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</si>
  <si>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</si>
  <si>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</si>
  <si>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</si>
  <si>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DE LOS RIOS</t>
  </si>
  <si>
    <t>INGRESO ESPERADO, CON IVA ($)</t>
  </si>
  <si>
    <t>ÁREA</t>
  </si>
  <si>
    <t>RIO BUENO</t>
  </si>
  <si>
    <t>DESTINO PRODUCCIÓN</t>
  </si>
  <si>
    <t>RIO BUENO - LAGO RANCO</t>
  </si>
  <si>
    <t>Aplicación Herbicida pre-siembra</t>
  </si>
  <si>
    <t>Rastraje</t>
  </si>
  <si>
    <t>Oct-Nov</t>
  </si>
  <si>
    <t>Nitromag</t>
  </si>
  <si>
    <t>Superfosfato Triple</t>
  </si>
  <si>
    <t>Muriato de Potasio</t>
  </si>
  <si>
    <t>Glifosato</t>
  </si>
  <si>
    <t>Noviembre</t>
  </si>
  <si>
    <t>FUNGICIDA</t>
  </si>
  <si>
    <t>Diciembre</t>
  </si>
  <si>
    <t>Nov-Dic</t>
  </si>
  <si>
    <t>MERCADO LOCAL</t>
  </si>
  <si>
    <t>Septiembre</t>
  </si>
  <si>
    <t>Octubre</t>
  </si>
  <si>
    <t>Rendimiento (Kg/hà)</t>
  </si>
  <si>
    <t>Costo unitario ($/Kg) (*)</t>
  </si>
  <si>
    <t>Selección y desinfección</t>
  </si>
  <si>
    <t>Mezcla fertilizantes y otros</t>
  </si>
  <si>
    <t>siembra y abono manual</t>
  </si>
  <si>
    <t>Aplicación biocidas</t>
  </si>
  <si>
    <t>Fertilización post-siembra</t>
  </si>
  <si>
    <t>Cosecha</t>
  </si>
  <si>
    <t>Mar-Abr</t>
  </si>
  <si>
    <t>Abrir surcos</t>
  </si>
  <si>
    <t>Aporca</t>
  </si>
  <si>
    <t>Semilla</t>
  </si>
  <si>
    <t>Sep-Oct</t>
  </si>
  <si>
    <t>Bectra</t>
  </si>
  <si>
    <t>Metalaxil</t>
  </si>
  <si>
    <t>INSECTICIDA</t>
  </si>
  <si>
    <t>Muralla Delta 190 250cc</t>
  </si>
  <si>
    <t>L</t>
  </si>
  <si>
    <t>PAPA</t>
  </si>
  <si>
    <t>DESIREE</t>
  </si>
  <si>
    <t>HELADAS EXCESO LLUVIA Y SEQUÍA</t>
  </si>
  <si>
    <t>SACOS</t>
  </si>
  <si>
    <t>u</t>
  </si>
  <si>
    <t>RENDIMIENTO (kg. /Há.)</t>
  </si>
  <si>
    <t>PRECIO ESPERADO ($/Kg)</t>
  </si>
  <si>
    <t>ESCENARIOS COSTO UNITARIO  ($/Kg)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</si>
</sst>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 &quot;* #,##0.00&quot; &quot;;&quot;-&quot;* #,##0.00&quot; &quot;;&quot; &quot;* &quot;-&quot;??&quot; &quot;"/>
    <numFmt numFmtId="173" formatCode="#,##0.0"/>
    <numFmt numFmtId="174" formatCode="&quot; &quot;* #,##0&quot;   &quot;;&quot;-&quot;* #,##0&quot;   &quot;;&quot; &quot;* &quot;-&quot;??&quot;   &quot;"/>
    <numFmt numFmtId="175" formatCode="&quot; &quot;* #,##0&quot; &quot;;&quot; &quot;* &quot;-&quot;#,##0&quot; &quot;;&quot; &quot;* &quot;- &quot;"/>
    <numFmt numFmtId="176" formatCode="[$-C0A]mmmm\-yy;@"/>
    <numFmt numFmtId="177" formatCode="&quot; &quot;* #,##0.0&quot; &quot;;&quot;-&quot;* #,##0.0&quot; &quot;;&quot; &quot;* &quot;-&quot;??&quot; &quot;"/>
    <numFmt numFmtId="178" formatCode="&quot; &quot;* #,##0&quot; &quot;;&quot;-&quot;* #,##0&quot; &quot;;&quot; &quot;* &quot;-&quot;??&quot; &quot;"/>
    <numFmt numFmtId="179" formatCode="0.0"/>
    <numFmt numFmtId="180" formatCode="#,##0_ ;\-#,##0\ "/>
    <numFmt numFmtId="181" formatCode="_-* #,##0_-;\-* #,##0_-;_-* &quot;-&quot;??_-;_-@_-"/>
    <numFmt numFmtId="182" formatCode="_ * #,##0.0_ ;_ * \-#,##0.0_ ;_ * &quot;-&quot;??_ ;_ @_ "/>
    <numFmt numFmtId="183" formatCode="_ * #,##0_ ;_ * \-#,##0_ ;_ * &quot;-&quot;??_ ;_ @_ "/>
  </numFmts>
  <fonts count="53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5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justify" wrapText="1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49" fontId="2" fillId="34" borderId="15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wrapText="1"/>
    </xf>
    <xf numFmtId="49" fontId="8" fillId="35" borderId="10" xfId="0" applyNumberFormat="1" applyFont="1" applyFill="1" applyBorder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/>
    </xf>
    <xf numFmtId="49" fontId="2" fillId="34" borderId="17" xfId="0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49" fontId="2" fillId="35" borderId="17" xfId="0" applyNumberFormat="1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49" fontId="4" fillId="35" borderId="17" xfId="0" applyNumberFormat="1" applyFont="1" applyFill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vertic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49" fontId="2" fillId="35" borderId="15" xfId="0" applyNumberFormat="1" applyFont="1" applyFill="1" applyBorder="1" applyAlignment="1">
      <alignment horizontal="center" vertical="center"/>
    </xf>
    <xf numFmtId="49" fontId="2" fillId="35" borderId="15" xfId="0" applyNumberFormat="1" applyFont="1" applyFill="1" applyBorder="1" applyAlignment="1">
      <alignment horizontal="center" vertical="center" wrapText="1"/>
    </xf>
    <xf numFmtId="49" fontId="8" fillId="35" borderId="17" xfId="0" applyNumberFormat="1" applyFont="1" applyFill="1" applyBorder="1" applyAlignment="1">
      <alignment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vertical="center"/>
    </xf>
    <xf numFmtId="3" fontId="8" fillId="35" borderId="17" xfId="0" applyNumberFormat="1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49" fontId="10" fillId="35" borderId="22" xfId="0" applyNumberFormat="1" applyFont="1" applyFill="1" applyBorder="1" applyAlignment="1">
      <alignment vertical="center"/>
    </xf>
    <xf numFmtId="0" fontId="10" fillId="35" borderId="2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0" fontId="16" fillId="36" borderId="0" xfId="0" applyFont="1" applyFill="1" applyBorder="1" applyAlignment="1">
      <alignment/>
    </xf>
    <xf numFmtId="49" fontId="14" fillId="37" borderId="23" xfId="0" applyNumberFormat="1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 vertical="center"/>
    </xf>
    <xf numFmtId="0" fontId="14" fillId="33" borderId="10" xfId="0" applyNumberFormat="1" applyFont="1" applyFill="1" applyBorder="1" applyAlignment="1">
      <alignment vertical="center"/>
    </xf>
    <xf numFmtId="175" fontId="14" fillId="33" borderId="10" xfId="0" applyNumberFormat="1" applyFont="1" applyFill="1" applyBorder="1" applyAlignment="1">
      <alignment vertical="center"/>
    </xf>
    <xf numFmtId="0" fontId="11" fillId="36" borderId="24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vertical="center"/>
    </xf>
    <xf numFmtId="174" fontId="18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33" borderId="25" xfId="0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49" fontId="2" fillId="34" borderId="26" xfId="0" applyNumberFormat="1" applyFont="1" applyFill="1" applyBorder="1" applyAlignment="1">
      <alignment vertical="center"/>
    </xf>
    <xf numFmtId="0" fontId="2" fillId="34" borderId="27" xfId="0" applyFont="1" applyFill="1" applyBorder="1" applyAlignment="1">
      <alignment vertical="center"/>
    </xf>
    <xf numFmtId="174" fontId="2" fillId="34" borderId="28" xfId="0" applyNumberFormat="1" applyFont="1" applyFill="1" applyBorder="1" applyAlignment="1">
      <alignment vertical="center"/>
    </xf>
    <xf numFmtId="49" fontId="2" fillId="35" borderId="29" xfId="0" applyNumberFormat="1" applyFont="1" applyFill="1" applyBorder="1" applyAlignment="1">
      <alignment vertical="center"/>
    </xf>
    <xf numFmtId="174" fontId="2" fillId="35" borderId="30" xfId="0" applyNumberFormat="1" applyFont="1" applyFill="1" applyBorder="1" applyAlignment="1">
      <alignment vertical="center"/>
    </xf>
    <xf numFmtId="49" fontId="2" fillId="34" borderId="29" xfId="0" applyNumberFormat="1" applyFont="1" applyFill="1" applyBorder="1" applyAlignment="1">
      <alignment vertical="center"/>
    </xf>
    <xf numFmtId="174" fontId="2" fillId="34" borderId="30" xfId="0" applyNumberFormat="1" applyFont="1" applyFill="1" applyBorder="1" applyAlignment="1">
      <alignment vertical="center"/>
    </xf>
    <xf numFmtId="49" fontId="2" fillId="34" borderId="31" xfId="0" applyNumberFormat="1" applyFont="1" applyFill="1" applyBorder="1" applyAlignment="1">
      <alignment vertical="center"/>
    </xf>
    <xf numFmtId="0" fontId="11" fillId="34" borderId="32" xfId="0" applyFont="1" applyFill="1" applyBorder="1" applyAlignment="1">
      <alignment vertical="center"/>
    </xf>
    <xf numFmtId="174" fontId="2" fillId="38" borderId="33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14" fillId="37" borderId="34" xfId="0" applyNumberFormat="1" applyFont="1" applyFill="1" applyBorder="1" applyAlignment="1">
      <alignment vertical="center"/>
    </xf>
    <xf numFmtId="49" fontId="16" fillId="37" borderId="35" xfId="0" applyNumberFormat="1" applyFont="1" applyFill="1" applyBorder="1" applyAlignment="1">
      <alignment/>
    </xf>
    <xf numFmtId="49" fontId="14" fillId="33" borderId="36" xfId="0" applyNumberFormat="1" applyFont="1" applyFill="1" applyBorder="1" applyAlignment="1">
      <alignment vertical="center"/>
    </xf>
    <xf numFmtId="9" fontId="16" fillId="33" borderId="37" xfId="0" applyNumberFormat="1" applyFont="1" applyFill="1" applyBorder="1" applyAlignment="1">
      <alignment/>
    </xf>
    <xf numFmtId="49" fontId="14" fillId="37" borderId="38" xfId="0" applyNumberFormat="1" applyFont="1" applyFill="1" applyBorder="1" applyAlignment="1">
      <alignment vertical="center"/>
    </xf>
    <xf numFmtId="175" fontId="14" fillId="37" borderId="39" xfId="0" applyNumberFormat="1" applyFont="1" applyFill="1" applyBorder="1" applyAlignment="1">
      <alignment vertical="center"/>
    </xf>
    <xf numFmtId="9" fontId="14" fillId="37" borderId="40" xfId="0" applyNumberFormat="1" applyFont="1" applyFill="1" applyBorder="1" applyAlignment="1">
      <alignment vertical="center"/>
    </xf>
    <xf numFmtId="0" fontId="16" fillId="39" borderId="41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49" fontId="14" fillId="33" borderId="42" xfId="0" applyNumberFormat="1" applyFont="1" applyFill="1" applyBorder="1" applyAlignment="1">
      <alignment vertical="center"/>
    </xf>
    <xf numFmtId="0" fontId="16" fillId="33" borderId="43" xfId="0" applyFont="1" applyFill="1" applyBorder="1" applyAlignment="1">
      <alignment/>
    </xf>
    <xf numFmtId="0" fontId="16" fillId="33" borderId="44" xfId="0" applyFont="1" applyFill="1" applyBorder="1" applyAlignment="1">
      <alignment/>
    </xf>
    <xf numFmtId="49" fontId="16" fillId="33" borderId="45" xfId="0" applyNumberFormat="1" applyFont="1" applyFill="1" applyBorder="1" applyAlignment="1">
      <alignment vertical="center"/>
    </xf>
    <xf numFmtId="0" fontId="16" fillId="33" borderId="46" xfId="0" applyFont="1" applyFill="1" applyBorder="1" applyAlignment="1">
      <alignment/>
    </xf>
    <xf numFmtId="49" fontId="16" fillId="33" borderId="47" xfId="0" applyNumberFormat="1" applyFont="1" applyFill="1" applyBorder="1" applyAlignment="1">
      <alignment vertical="center"/>
    </xf>
    <xf numFmtId="0" fontId="16" fillId="33" borderId="48" xfId="0" applyFont="1" applyFill="1" applyBorder="1" applyAlignment="1">
      <alignment/>
    </xf>
    <xf numFmtId="0" fontId="16" fillId="33" borderId="49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24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0" xfId="0" applyFont="1" applyFill="1" applyBorder="1" applyAlignment="1">
      <alignment vertical="center"/>
    </xf>
    <xf numFmtId="49" fontId="14" fillId="37" borderId="51" xfId="0" applyNumberFormat="1" applyFont="1" applyFill="1" applyBorder="1" applyAlignment="1">
      <alignment vertical="center"/>
    </xf>
    <xf numFmtId="175" fontId="14" fillId="37" borderId="4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10" fillId="35" borderId="52" xfId="0" applyNumberFormat="1" applyFont="1" applyFill="1" applyBorder="1" applyAlignment="1">
      <alignment vertical="center"/>
    </xf>
    <xf numFmtId="0" fontId="10" fillId="35" borderId="52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5" fillId="33" borderId="10" xfId="0" applyNumberFormat="1" applyFont="1" applyFill="1" applyBorder="1" applyAlignment="1">
      <alignment horizontal="right" vertical="center"/>
    </xf>
    <xf numFmtId="178" fontId="5" fillId="33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0" fontId="3" fillId="33" borderId="53" xfId="0" applyFont="1" applyFill="1" applyBorder="1" applyAlignment="1">
      <alignment vertical="center"/>
    </xf>
    <xf numFmtId="0" fontId="6" fillId="33" borderId="53" xfId="0" applyFont="1" applyFill="1" applyBorder="1" applyAlignment="1">
      <alignment vertical="center"/>
    </xf>
    <xf numFmtId="0" fontId="3" fillId="33" borderId="54" xfId="0" applyFont="1" applyFill="1" applyBorder="1" applyAlignment="1">
      <alignment wrapText="1"/>
    </xf>
    <xf numFmtId="14" fontId="3" fillId="33" borderId="54" xfId="0" applyNumberFormat="1" applyFont="1" applyFill="1" applyBorder="1" applyAlignment="1">
      <alignment/>
    </xf>
    <xf numFmtId="49" fontId="2" fillId="35" borderId="55" xfId="0" applyNumberFormat="1" applyFont="1" applyFill="1" applyBorder="1" applyAlignment="1">
      <alignment vertical="center" wrapText="1"/>
    </xf>
    <xf numFmtId="49" fontId="5" fillId="33" borderId="55" xfId="0" applyNumberFormat="1" applyFont="1" applyFill="1" applyBorder="1" applyAlignment="1">
      <alignment vertical="center" wrapText="1"/>
    </xf>
    <xf numFmtId="49" fontId="5" fillId="33" borderId="55" xfId="0" applyNumberFormat="1" applyFont="1" applyFill="1" applyBorder="1" applyAlignment="1">
      <alignment horizontal="center" vertical="center" wrapText="1"/>
    </xf>
    <xf numFmtId="49" fontId="5" fillId="33" borderId="55" xfId="0" applyNumberFormat="1" applyFont="1" applyFill="1" applyBorder="1" applyAlignment="1">
      <alignment horizontal="right" vertical="center"/>
    </xf>
    <xf numFmtId="49" fontId="5" fillId="33" borderId="55" xfId="0" applyNumberFormat="1" applyFont="1" applyFill="1" applyBorder="1" applyAlignment="1">
      <alignment horizontal="right" vertical="center" wrapText="1"/>
    </xf>
    <xf numFmtId="14" fontId="5" fillId="33" borderId="55" xfId="0" applyNumberFormat="1" applyFont="1" applyFill="1" applyBorder="1" applyAlignment="1">
      <alignment horizontal="right" vertical="center"/>
    </xf>
    <xf numFmtId="49" fontId="3" fillId="33" borderId="55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right" vertical="center"/>
    </xf>
    <xf numFmtId="3" fontId="8" fillId="35" borderId="10" xfId="0" applyNumberFormat="1" applyFont="1" applyFill="1" applyBorder="1" applyAlignment="1">
      <alignment horizontal="right" vertical="center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right"/>
    </xf>
    <xf numFmtId="0" fontId="5" fillId="33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10" fillId="35" borderId="52" xfId="0" applyFont="1" applyFill="1" applyBorder="1" applyAlignment="1">
      <alignment horizontal="right" vertical="center"/>
    </xf>
    <xf numFmtId="3" fontId="10" fillId="35" borderId="52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right" wrapText="1"/>
    </xf>
    <xf numFmtId="173" fontId="5" fillId="33" borderId="10" xfId="0" applyNumberFormat="1" applyFont="1" applyFill="1" applyBorder="1" applyAlignment="1">
      <alignment horizontal="right"/>
    </xf>
    <xf numFmtId="0" fontId="10" fillId="35" borderId="22" xfId="0" applyFont="1" applyFill="1" applyBorder="1" applyAlignment="1">
      <alignment horizontal="right" vertical="center"/>
    </xf>
    <xf numFmtId="3" fontId="10" fillId="35" borderId="22" xfId="0" applyNumberFormat="1" applyFont="1" applyFill="1" applyBorder="1" applyAlignment="1">
      <alignment horizontal="right" vertical="center"/>
    </xf>
    <xf numFmtId="49" fontId="19" fillId="39" borderId="56" xfId="0" applyNumberFormat="1" applyFont="1" applyFill="1" applyBorder="1" applyAlignment="1">
      <alignment vertical="center"/>
    </xf>
    <xf numFmtId="0" fontId="14" fillId="39" borderId="57" xfId="0" applyFont="1" applyFill="1" applyBorder="1" applyAlignment="1">
      <alignment vertical="center"/>
    </xf>
    <xf numFmtId="49" fontId="5" fillId="33" borderId="58" xfId="0" applyNumberFormat="1" applyFont="1" applyFill="1" applyBorder="1" applyAlignment="1">
      <alignment vertical="center" wrapText="1"/>
    </xf>
    <xf numFmtId="49" fontId="5" fillId="33" borderId="59" xfId="0" applyNumberFormat="1" applyFont="1" applyFill="1" applyBorder="1" applyAlignment="1">
      <alignment vertical="center" wrapText="1"/>
    </xf>
    <xf numFmtId="49" fontId="4" fillId="35" borderId="58" xfId="0" applyNumberFormat="1" applyFont="1" applyFill="1" applyBorder="1" applyAlignment="1">
      <alignment vertical="center" wrapText="1"/>
    </xf>
    <xf numFmtId="49" fontId="4" fillId="35" borderId="59" xfId="0" applyNumberFormat="1" applyFont="1" applyFill="1" applyBorder="1" applyAlignment="1">
      <alignment vertical="center" wrapText="1"/>
    </xf>
    <xf numFmtId="49" fontId="5" fillId="33" borderId="58" xfId="0" applyNumberFormat="1" applyFont="1" applyFill="1" applyBorder="1" applyAlignment="1">
      <alignment vertical="center"/>
    </xf>
    <xf numFmtId="49" fontId="5" fillId="33" borderId="59" xfId="0" applyNumberFormat="1" applyFont="1" applyFill="1" applyBorder="1" applyAlignment="1">
      <alignment vertical="center"/>
    </xf>
    <xf numFmtId="49" fontId="7" fillId="35" borderId="58" xfId="0" applyNumberFormat="1" applyFont="1" applyFill="1" applyBorder="1" applyAlignment="1">
      <alignment horizontal="center" vertical="center"/>
    </xf>
    <xf numFmtId="49" fontId="7" fillId="35" borderId="60" xfId="0" applyNumberFormat="1" applyFont="1" applyFill="1" applyBorder="1" applyAlignment="1">
      <alignment horizontal="center" vertical="center"/>
    </xf>
    <xf numFmtId="49" fontId="7" fillId="35" borderId="59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61" xfId="0" applyFont="1" applyFill="1" applyBorder="1" applyAlignment="1">
      <alignment/>
    </xf>
    <xf numFmtId="0" fontId="0" fillId="33" borderId="62" xfId="0" applyFont="1" applyFill="1" applyBorder="1" applyAlignment="1">
      <alignment/>
    </xf>
    <xf numFmtId="0" fontId="0" fillId="33" borderId="63" xfId="0" applyFont="1" applyFill="1" applyBorder="1" applyAlignment="1">
      <alignment/>
    </xf>
    <xf numFmtId="0" fontId="0" fillId="33" borderId="64" xfId="0" applyFont="1" applyFill="1" applyBorder="1" applyAlignment="1">
      <alignment/>
    </xf>
    <xf numFmtId="0" fontId="0" fillId="33" borderId="65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83" fontId="14" fillId="37" borderId="66" xfId="47" applyNumberFormat="1" applyFont="1" applyFill="1" applyBorder="1" applyAlignment="1">
      <alignment vertical="center"/>
    </xf>
    <xf numFmtId="183" fontId="14" fillId="37" borderId="67" xfId="47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0</xdr:rowOff>
    </xdr:from>
    <xdr:to>
      <xdr:col>6</xdr:col>
      <xdr:colOff>819150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106"/>
  <sheetViews>
    <sheetView showGridLines="0" tabSelected="1" zoomScalePageLayoutView="0" workbookViewId="0" topLeftCell="A1">
      <selection activeCell="A1" sqref="A1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2.421875" style="1" customWidth="1"/>
    <col min="8" max="220" width="10.8515625" style="1" customWidth="1"/>
  </cols>
  <sheetData>
    <row r="1" spans="1:7" ht="15" customHeight="1">
      <c r="A1" s="149"/>
      <c r="B1" s="149"/>
      <c r="C1" s="149"/>
      <c r="D1" s="149"/>
      <c r="E1" s="149"/>
      <c r="F1" s="149"/>
      <c r="G1" s="149"/>
    </row>
    <row r="2" spans="1:7" ht="15" customHeight="1">
      <c r="A2" s="149"/>
      <c r="B2" s="149"/>
      <c r="C2" s="149"/>
      <c r="D2" s="149"/>
      <c r="E2" s="149"/>
      <c r="F2" s="149"/>
      <c r="G2" s="149"/>
    </row>
    <row r="3" spans="1:7" ht="15" customHeight="1">
      <c r="A3" s="149"/>
      <c r="B3" s="149"/>
      <c r="C3" s="149"/>
      <c r="D3" s="149"/>
      <c r="E3" s="149"/>
      <c r="F3" s="149"/>
      <c r="G3" s="149"/>
    </row>
    <row r="4" spans="1:7" ht="15" customHeight="1">
      <c r="A4" s="149"/>
      <c r="B4" s="149"/>
      <c r="C4" s="149"/>
      <c r="D4" s="149"/>
      <c r="E4" s="149"/>
      <c r="F4" s="149"/>
      <c r="G4" s="149"/>
    </row>
    <row r="5" spans="1:7" ht="15" customHeight="1">
      <c r="A5" s="149"/>
      <c r="B5" s="149"/>
      <c r="C5" s="149"/>
      <c r="D5" s="149"/>
      <c r="E5" s="149"/>
      <c r="F5" s="149"/>
      <c r="G5" s="149"/>
    </row>
    <row r="6" spans="1:7" ht="15" customHeight="1">
      <c r="A6" s="149"/>
      <c r="B6" s="149"/>
      <c r="C6" s="149"/>
      <c r="D6" s="149"/>
      <c r="E6" s="149"/>
      <c r="F6" s="149"/>
      <c r="G6" s="149"/>
    </row>
    <row r="7" spans="1:7" ht="15" customHeight="1">
      <c r="A7" s="149"/>
      <c r="B7" s="149"/>
      <c r="C7" s="149"/>
      <c r="D7" s="149"/>
      <c r="E7" s="149"/>
      <c r="F7" s="149"/>
      <c r="G7" s="149"/>
    </row>
    <row r="8" spans="1:7" ht="15" customHeight="1">
      <c r="A8" s="149"/>
      <c r="B8" s="149"/>
      <c r="C8" s="149"/>
      <c r="D8" s="150"/>
      <c r="E8" s="151"/>
      <c r="F8" s="151"/>
      <c r="G8" s="151"/>
    </row>
    <row r="9" spans="1:220" s="106" customFormat="1" ht="12" customHeight="1">
      <c r="A9" s="73"/>
      <c r="B9" s="117" t="s">
        <v>0</v>
      </c>
      <c r="C9" s="123" t="s">
        <v>99</v>
      </c>
      <c r="D9" s="113"/>
      <c r="E9" s="142" t="s">
        <v>104</v>
      </c>
      <c r="F9" s="143"/>
      <c r="G9" s="104">
        <v>30000</v>
      </c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</row>
    <row r="10" spans="1:220" s="106" customFormat="1" ht="38.25" customHeight="1">
      <c r="A10" s="73"/>
      <c r="B10" s="118" t="s">
        <v>1</v>
      </c>
      <c r="C10" s="119" t="s">
        <v>100</v>
      </c>
      <c r="D10" s="114"/>
      <c r="E10" s="140" t="s">
        <v>2</v>
      </c>
      <c r="F10" s="141"/>
      <c r="G10" s="107" t="s">
        <v>89</v>
      </c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</row>
    <row r="11" spans="1:220" s="106" customFormat="1" ht="18" customHeight="1">
      <c r="A11" s="73"/>
      <c r="B11" s="118" t="s">
        <v>3</v>
      </c>
      <c r="C11" s="120" t="s">
        <v>60</v>
      </c>
      <c r="D11" s="114"/>
      <c r="E11" s="140" t="s">
        <v>105</v>
      </c>
      <c r="F11" s="141"/>
      <c r="G11" s="108">
        <v>200</v>
      </c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</row>
    <row r="12" spans="1:220" s="106" customFormat="1" ht="11.25" customHeight="1">
      <c r="A12" s="73"/>
      <c r="B12" s="118" t="s">
        <v>4</v>
      </c>
      <c r="C12" s="121" t="s">
        <v>61</v>
      </c>
      <c r="D12" s="114"/>
      <c r="E12" s="144" t="s">
        <v>62</v>
      </c>
      <c r="F12" s="145"/>
      <c r="G12" s="110">
        <f>+G11*G9</f>
        <v>6000000</v>
      </c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</row>
    <row r="13" spans="1:220" s="106" customFormat="1" ht="15">
      <c r="A13" s="73"/>
      <c r="B13" s="118" t="s">
        <v>63</v>
      </c>
      <c r="C13" s="120" t="s">
        <v>64</v>
      </c>
      <c r="D13" s="114"/>
      <c r="E13" s="140" t="s">
        <v>65</v>
      </c>
      <c r="F13" s="141"/>
      <c r="G13" s="109" t="s">
        <v>78</v>
      </c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</row>
    <row r="14" spans="1:220" s="106" customFormat="1" ht="13.5" customHeight="1">
      <c r="A14" s="73"/>
      <c r="B14" s="118" t="s">
        <v>5</v>
      </c>
      <c r="C14" s="120" t="s">
        <v>66</v>
      </c>
      <c r="D14" s="114"/>
      <c r="E14" s="140" t="s">
        <v>6</v>
      </c>
      <c r="F14" s="141"/>
      <c r="G14" s="107" t="s">
        <v>89</v>
      </c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</row>
    <row r="15" spans="1:220" s="106" customFormat="1" ht="25.5" customHeight="1">
      <c r="A15" s="73"/>
      <c r="B15" s="118" t="s">
        <v>7</v>
      </c>
      <c r="C15" s="122">
        <v>44256</v>
      </c>
      <c r="D15" s="114"/>
      <c r="E15" s="144" t="s">
        <v>8</v>
      </c>
      <c r="F15" s="145"/>
      <c r="G15" s="109" t="s">
        <v>101</v>
      </c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</row>
    <row r="16" spans="1:7" ht="12" customHeight="1">
      <c r="A16" s="152"/>
      <c r="B16" s="115"/>
      <c r="C16" s="116"/>
      <c r="D16" s="5"/>
      <c r="E16" s="6"/>
      <c r="F16" s="6"/>
      <c r="G16" s="7"/>
    </row>
    <row r="17" spans="1:7" ht="12" customHeight="1">
      <c r="A17" s="153"/>
      <c r="B17" s="146" t="s">
        <v>9</v>
      </c>
      <c r="C17" s="147"/>
      <c r="D17" s="147"/>
      <c r="E17" s="147"/>
      <c r="F17" s="147"/>
      <c r="G17" s="148"/>
    </row>
    <row r="18" spans="1:7" ht="12" customHeight="1">
      <c r="A18" s="152"/>
      <c r="B18" s="8"/>
      <c r="C18" s="9"/>
      <c r="D18" s="9"/>
      <c r="E18" s="9"/>
      <c r="F18" s="10"/>
      <c r="G18" s="10"/>
    </row>
    <row r="19" spans="1:7" ht="12" customHeight="1">
      <c r="A19" s="154"/>
      <c r="B19" s="11" t="s">
        <v>10</v>
      </c>
      <c r="C19" s="12"/>
      <c r="D19" s="13"/>
      <c r="E19" s="13"/>
      <c r="F19" s="13"/>
      <c r="G19" s="13"/>
    </row>
    <row r="20" spans="1:7" ht="24" customHeight="1">
      <c r="A20" s="153"/>
      <c r="B20" s="14" t="s">
        <v>11</v>
      </c>
      <c r="C20" s="14" t="s">
        <v>12</v>
      </c>
      <c r="D20" s="14" t="s">
        <v>13</v>
      </c>
      <c r="E20" s="14" t="s">
        <v>14</v>
      </c>
      <c r="F20" s="14" t="s">
        <v>15</v>
      </c>
      <c r="G20" s="14" t="s">
        <v>16</v>
      </c>
    </row>
    <row r="21" spans="1:7" ht="15">
      <c r="A21" s="153"/>
      <c r="B21" s="112" t="s">
        <v>83</v>
      </c>
      <c r="C21" s="2" t="s">
        <v>17</v>
      </c>
      <c r="D21" s="111">
        <v>1</v>
      </c>
      <c r="E21" s="109" t="s">
        <v>80</v>
      </c>
      <c r="F21" s="110">
        <v>15000</v>
      </c>
      <c r="G21" s="110">
        <f aca="true" t="shared" si="0" ref="G21:G26">+F21*D21</f>
        <v>15000</v>
      </c>
    </row>
    <row r="22" spans="1:7" ht="25.5">
      <c r="A22" s="153"/>
      <c r="B22" s="112" t="s">
        <v>84</v>
      </c>
      <c r="C22" s="2" t="s">
        <v>17</v>
      </c>
      <c r="D22" s="111">
        <v>0.5</v>
      </c>
      <c r="E22" s="109" t="s">
        <v>80</v>
      </c>
      <c r="F22" s="110">
        <v>15000</v>
      </c>
      <c r="G22" s="110">
        <f t="shared" si="0"/>
        <v>7500</v>
      </c>
    </row>
    <row r="23" spans="1:7" ht="15">
      <c r="A23" s="153"/>
      <c r="B23" s="112" t="s">
        <v>85</v>
      </c>
      <c r="C23" s="2" t="s">
        <v>17</v>
      </c>
      <c r="D23" s="111">
        <v>8</v>
      </c>
      <c r="E23" s="109" t="s">
        <v>69</v>
      </c>
      <c r="F23" s="110">
        <v>15000</v>
      </c>
      <c r="G23" s="110">
        <f t="shared" si="0"/>
        <v>120000</v>
      </c>
    </row>
    <row r="24" spans="1:7" ht="15">
      <c r="A24" s="153"/>
      <c r="B24" s="112" t="s">
        <v>86</v>
      </c>
      <c r="C24" s="2" t="s">
        <v>17</v>
      </c>
      <c r="D24" s="111">
        <v>1.5</v>
      </c>
      <c r="E24" s="109" t="s">
        <v>77</v>
      </c>
      <c r="F24" s="110">
        <v>15000</v>
      </c>
      <c r="G24" s="110">
        <f t="shared" si="0"/>
        <v>22500</v>
      </c>
    </row>
    <row r="25" spans="1:7" ht="15">
      <c r="A25" s="153"/>
      <c r="B25" s="112" t="s">
        <v>87</v>
      </c>
      <c r="C25" s="2" t="s">
        <v>17</v>
      </c>
      <c r="D25" s="111">
        <v>0.5</v>
      </c>
      <c r="E25" s="109" t="s">
        <v>74</v>
      </c>
      <c r="F25" s="110">
        <v>15000</v>
      </c>
      <c r="G25" s="110">
        <f t="shared" si="0"/>
        <v>7500</v>
      </c>
    </row>
    <row r="26" spans="1:7" ht="15">
      <c r="A26" s="153"/>
      <c r="B26" s="112" t="s">
        <v>88</v>
      </c>
      <c r="C26" s="2" t="s">
        <v>17</v>
      </c>
      <c r="D26" s="111">
        <v>30</v>
      </c>
      <c r="E26" s="109" t="s">
        <v>89</v>
      </c>
      <c r="F26" s="110">
        <v>15000</v>
      </c>
      <c r="G26" s="110">
        <f t="shared" si="0"/>
        <v>450000</v>
      </c>
    </row>
    <row r="27" spans="1:7" ht="12.75" customHeight="1">
      <c r="A27" s="153"/>
      <c r="B27" s="16" t="s">
        <v>18</v>
      </c>
      <c r="C27" s="17"/>
      <c r="D27" s="17"/>
      <c r="E27" s="124"/>
      <c r="F27" s="124"/>
      <c r="G27" s="125">
        <f>SUM(G21:G26)</f>
        <v>622500</v>
      </c>
    </row>
    <row r="28" spans="1:7" ht="12" customHeight="1">
      <c r="A28" s="152"/>
      <c r="B28" s="8"/>
      <c r="C28" s="10"/>
      <c r="D28" s="10"/>
      <c r="E28" s="10"/>
      <c r="F28" s="18"/>
      <c r="G28" s="18"/>
    </row>
    <row r="29" spans="1:7" ht="12" customHeight="1">
      <c r="A29" s="154"/>
      <c r="B29" s="19" t="s">
        <v>19</v>
      </c>
      <c r="C29" s="20"/>
      <c r="D29" s="21"/>
      <c r="E29" s="21"/>
      <c r="F29" s="22"/>
      <c r="G29" s="22"/>
    </row>
    <row r="30" spans="1:7" ht="24" customHeight="1">
      <c r="A30" s="154"/>
      <c r="B30" s="23" t="s">
        <v>11</v>
      </c>
      <c r="C30" s="24" t="s">
        <v>12</v>
      </c>
      <c r="D30" s="24" t="s">
        <v>13</v>
      </c>
      <c r="E30" s="23" t="s">
        <v>14</v>
      </c>
      <c r="F30" s="24" t="s">
        <v>15</v>
      </c>
      <c r="G30" s="23" t="s">
        <v>16</v>
      </c>
    </row>
    <row r="31" spans="1:7" ht="12" customHeight="1">
      <c r="A31" s="154"/>
      <c r="B31" s="25"/>
      <c r="C31" s="26"/>
      <c r="D31" s="26"/>
      <c r="E31" s="26"/>
      <c r="F31" s="25"/>
      <c r="G31" s="25"/>
    </row>
    <row r="32" spans="1:7" ht="12" customHeight="1">
      <c r="A32" s="154"/>
      <c r="B32" s="27" t="s">
        <v>20</v>
      </c>
      <c r="C32" s="28"/>
      <c r="D32" s="28"/>
      <c r="E32" s="28"/>
      <c r="F32" s="29"/>
      <c r="G32" s="29">
        <f>+G31</f>
        <v>0</v>
      </c>
    </row>
    <row r="33" spans="1:7" ht="12" customHeight="1">
      <c r="A33" s="152"/>
      <c r="B33" s="30"/>
      <c r="C33" s="31"/>
      <c r="D33" s="31"/>
      <c r="E33" s="31"/>
      <c r="F33" s="32"/>
      <c r="G33" s="32"/>
    </row>
    <row r="34" spans="1:7" ht="12" customHeight="1">
      <c r="A34" s="154"/>
      <c r="B34" s="19" t="s">
        <v>21</v>
      </c>
      <c r="C34" s="20"/>
      <c r="D34" s="21"/>
      <c r="E34" s="21"/>
      <c r="F34" s="22"/>
      <c r="G34" s="22"/>
    </row>
    <row r="35" spans="1:7" ht="24" customHeight="1">
      <c r="A35" s="154"/>
      <c r="B35" s="33" t="s">
        <v>11</v>
      </c>
      <c r="C35" s="33" t="s">
        <v>12</v>
      </c>
      <c r="D35" s="33" t="s">
        <v>13</v>
      </c>
      <c r="E35" s="33" t="s">
        <v>14</v>
      </c>
      <c r="F35" s="34" t="s">
        <v>15</v>
      </c>
      <c r="G35" s="33" t="s">
        <v>16</v>
      </c>
    </row>
    <row r="36" spans="1:7" ht="23.25" customHeight="1">
      <c r="A36" s="153"/>
      <c r="B36" s="3" t="s">
        <v>67</v>
      </c>
      <c r="C36" s="15" t="s">
        <v>22</v>
      </c>
      <c r="D36" s="126">
        <v>0.04</v>
      </c>
      <c r="E36" s="109" t="s">
        <v>79</v>
      </c>
      <c r="F36" s="110">
        <v>136000</v>
      </c>
      <c r="G36" s="110">
        <f aca="true" t="shared" si="1" ref="G36:G41">+F36*D36</f>
        <v>5440</v>
      </c>
    </row>
    <row r="37" spans="1:7" ht="12.75" customHeight="1">
      <c r="A37" s="153"/>
      <c r="B37" s="3" t="s">
        <v>68</v>
      </c>
      <c r="C37" s="15" t="s">
        <v>22</v>
      </c>
      <c r="D37" s="126">
        <v>0.13</v>
      </c>
      <c r="E37" s="109" t="s">
        <v>79</v>
      </c>
      <c r="F37" s="110">
        <v>176000</v>
      </c>
      <c r="G37" s="110">
        <f t="shared" si="1"/>
        <v>22880</v>
      </c>
    </row>
    <row r="38" spans="1:7" ht="12.75" customHeight="1">
      <c r="A38" s="153"/>
      <c r="B38" s="3" t="s">
        <v>23</v>
      </c>
      <c r="C38" s="15" t="s">
        <v>22</v>
      </c>
      <c r="D38" s="126">
        <v>0.06</v>
      </c>
      <c r="E38" s="109" t="s">
        <v>79</v>
      </c>
      <c r="F38" s="110">
        <v>320000</v>
      </c>
      <c r="G38" s="110">
        <f t="shared" si="1"/>
        <v>19200</v>
      </c>
    </row>
    <row r="39" spans="1:7" ht="12.75" customHeight="1">
      <c r="A39" s="153"/>
      <c r="B39" s="3" t="s">
        <v>68</v>
      </c>
      <c r="C39" s="15" t="s">
        <v>22</v>
      </c>
      <c r="D39" s="126">
        <v>0.25</v>
      </c>
      <c r="E39" s="109" t="s">
        <v>80</v>
      </c>
      <c r="F39" s="110">
        <v>176000</v>
      </c>
      <c r="G39" s="110">
        <f t="shared" si="1"/>
        <v>44000</v>
      </c>
    </row>
    <row r="40" spans="1:7" ht="12.75" customHeight="1">
      <c r="A40" s="153"/>
      <c r="B40" s="3" t="s">
        <v>90</v>
      </c>
      <c r="C40" s="15" t="s">
        <v>22</v>
      </c>
      <c r="D40" s="126">
        <v>0.08</v>
      </c>
      <c r="E40" s="109" t="s">
        <v>80</v>
      </c>
      <c r="F40" s="110">
        <v>450000</v>
      </c>
      <c r="G40" s="110">
        <f t="shared" si="1"/>
        <v>36000</v>
      </c>
    </row>
    <row r="41" spans="1:7" ht="12.75" customHeight="1">
      <c r="A41" s="153"/>
      <c r="B41" s="3" t="s">
        <v>91</v>
      </c>
      <c r="C41" s="15" t="s">
        <v>22</v>
      </c>
      <c r="D41" s="126">
        <v>0.19</v>
      </c>
      <c r="E41" s="109" t="s">
        <v>74</v>
      </c>
      <c r="F41" s="110">
        <v>176000</v>
      </c>
      <c r="G41" s="110">
        <f t="shared" si="1"/>
        <v>33440</v>
      </c>
    </row>
    <row r="42" spans="1:7" ht="12.75" customHeight="1">
      <c r="A42" s="154"/>
      <c r="B42" s="35" t="s">
        <v>24</v>
      </c>
      <c r="C42" s="36"/>
      <c r="D42" s="36"/>
      <c r="E42" s="36"/>
      <c r="F42" s="37"/>
      <c r="G42" s="38">
        <f>SUM(G36:G41)</f>
        <v>160960</v>
      </c>
    </row>
    <row r="43" spans="1:7" ht="12" customHeight="1">
      <c r="A43" s="152"/>
      <c r="B43" s="30"/>
      <c r="C43" s="31"/>
      <c r="D43" s="31"/>
      <c r="E43" s="31"/>
      <c r="F43" s="32"/>
      <c r="G43" s="32"/>
    </row>
    <row r="44" spans="1:7" ht="12" customHeight="1">
      <c r="A44" s="154"/>
      <c r="B44" s="19" t="s">
        <v>25</v>
      </c>
      <c r="C44" s="20"/>
      <c r="D44" s="21"/>
      <c r="E44" s="21"/>
      <c r="F44" s="22"/>
      <c r="G44" s="22"/>
    </row>
    <row r="45" spans="1:7" ht="24" customHeight="1">
      <c r="A45" s="154"/>
      <c r="B45" s="34" t="s">
        <v>26</v>
      </c>
      <c r="C45" s="34" t="s">
        <v>27</v>
      </c>
      <c r="D45" s="34" t="s">
        <v>28</v>
      </c>
      <c r="E45" s="34" t="s">
        <v>14</v>
      </c>
      <c r="F45" s="34" t="s">
        <v>15</v>
      </c>
      <c r="G45" s="34" t="s">
        <v>16</v>
      </c>
    </row>
    <row r="46" spans="1:7" ht="12.75" customHeight="1">
      <c r="A46" s="153"/>
      <c r="B46" s="39" t="s">
        <v>29</v>
      </c>
      <c r="C46" s="40"/>
      <c r="D46" s="40"/>
      <c r="E46" s="40"/>
      <c r="F46" s="40"/>
      <c r="G46" s="40"/>
    </row>
    <row r="47" spans="1:7" ht="12.75" customHeight="1">
      <c r="A47" s="153"/>
      <c r="B47" s="101" t="s">
        <v>92</v>
      </c>
      <c r="C47" s="100" t="s">
        <v>31</v>
      </c>
      <c r="D47" s="127">
        <v>2800</v>
      </c>
      <c r="E47" s="127" t="s">
        <v>93</v>
      </c>
      <c r="F47" s="127">
        <v>300</v>
      </c>
      <c r="G47" s="128">
        <f>+F47*D47</f>
        <v>840000</v>
      </c>
    </row>
    <row r="48" spans="1:7" ht="12.75" customHeight="1">
      <c r="A48" s="153"/>
      <c r="B48" s="42" t="s">
        <v>30</v>
      </c>
      <c r="C48" s="41"/>
      <c r="D48" s="129"/>
      <c r="E48" s="130"/>
      <c r="F48" s="128"/>
      <c r="G48" s="128"/>
    </row>
    <row r="49" spans="1:7" ht="12.75" customHeight="1">
      <c r="A49" s="153"/>
      <c r="B49" s="4" t="s">
        <v>70</v>
      </c>
      <c r="C49" s="43" t="s">
        <v>31</v>
      </c>
      <c r="D49" s="131">
        <v>550</v>
      </c>
      <c r="E49" s="127" t="s">
        <v>69</v>
      </c>
      <c r="F49" s="128">
        <v>351</v>
      </c>
      <c r="G49" s="128">
        <f>+F49*D49</f>
        <v>193050</v>
      </c>
    </row>
    <row r="50" spans="1:7" ht="12.75" customHeight="1">
      <c r="A50" s="153"/>
      <c r="B50" s="4" t="s">
        <v>71</v>
      </c>
      <c r="C50" s="41" t="s">
        <v>31</v>
      </c>
      <c r="D50" s="129">
        <v>650</v>
      </c>
      <c r="E50" s="127" t="s">
        <v>80</v>
      </c>
      <c r="F50" s="128">
        <v>524</v>
      </c>
      <c r="G50" s="128">
        <f>+F50*D50</f>
        <v>340600</v>
      </c>
    </row>
    <row r="51" spans="1:7" ht="12.75" customHeight="1">
      <c r="A51" s="153"/>
      <c r="B51" s="4" t="s">
        <v>72</v>
      </c>
      <c r="C51" s="41" t="s">
        <v>31</v>
      </c>
      <c r="D51" s="129">
        <v>300</v>
      </c>
      <c r="E51" s="127" t="s">
        <v>80</v>
      </c>
      <c r="F51" s="128">
        <v>363</v>
      </c>
      <c r="G51" s="128">
        <f>+F51*D51</f>
        <v>108900</v>
      </c>
    </row>
    <row r="52" spans="1:7" ht="12.75" customHeight="1">
      <c r="A52" s="153"/>
      <c r="B52" s="42" t="s">
        <v>32</v>
      </c>
      <c r="C52" s="41"/>
      <c r="D52" s="129"/>
      <c r="E52" s="127"/>
      <c r="F52" s="128"/>
      <c r="G52" s="128"/>
    </row>
    <row r="53" spans="1:7" ht="12.75" customHeight="1">
      <c r="A53" s="153"/>
      <c r="B53" s="4" t="s">
        <v>73</v>
      </c>
      <c r="C53" s="41" t="s">
        <v>98</v>
      </c>
      <c r="D53" s="129">
        <v>3</v>
      </c>
      <c r="E53" s="127" t="s">
        <v>79</v>
      </c>
      <c r="F53" s="128">
        <v>8500</v>
      </c>
      <c r="G53" s="128">
        <f>+F53*D53</f>
        <v>25500</v>
      </c>
    </row>
    <row r="54" spans="1:7" ht="12.75" customHeight="1">
      <c r="A54" s="153"/>
      <c r="B54" s="4" t="s">
        <v>94</v>
      </c>
      <c r="C54" s="41" t="s">
        <v>98</v>
      </c>
      <c r="D54" s="129">
        <v>1</v>
      </c>
      <c r="E54" s="127" t="s">
        <v>74</v>
      </c>
      <c r="F54" s="128">
        <v>39870</v>
      </c>
      <c r="G54" s="128">
        <f>+F54*D54</f>
        <v>39870</v>
      </c>
    </row>
    <row r="55" spans="1:7" ht="12.75" customHeight="1">
      <c r="A55" s="153"/>
      <c r="B55" s="42" t="s">
        <v>75</v>
      </c>
      <c r="C55" s="43"/>
      <c r="D55" s="131"/>
      <c r="E55" s="127"/>
      <c r="F55" s="128"/>
      <c r="G55" s="128"/>
    </row>
    <row r="56" spans="1:7" ht="12.75" customHeight="1">
      <c r="A56" s="153"/>
      <c r="B56" s="4" t="s">
        <v>95</v>
      </c>
      <c r="C56" s="43" t="s">
        <v>31</v>
      </c>
      <c r="D56" s="131">
        <v>2</v>
      </c>
      <c r="E56" s="127" t="s">
        <v>76</v>
      </c>
      <c r="F56" s="128">
        <v>56260</v>
      </c>
      <c r="G56" s="128">
        <f>+F56*D56</f>
        <v>112520</v>
      </c>
    </row>
    <row r="57" spans="1:7" ht="12.75" customHeight="1">
      <c r="A57" s="153"/>
      <c r="B57" s="42" t="s">
        <v>96</v>
      </c>
      <c r="C57" s="43"/>
      <c r="D57" s="131"/>
      <c r="E57" s="127"/>
      <c r="F57" s="128"/>
      <c r="G57" s="128"/>
    </row>
    <row r="58" spans="1:7" ht="12.75" customHeight="1">
      <c r="A58" s="153"/>
      <c r="B58" s="4" t="s">
        <v>97</v>
      </c>
      <c r="C58" s="43" t="s">
        <v>98</v>
      </c>
      <c r="D58" s="131">
        <v>0.2</v>
      </c>
      <c r="E58" s="127" t="s">
        <v>77</v>
      </c>
      <c r="F58" s="128">
        <v>13050</v>
      </c>
      <c r="G58" s="128">
        <f>+F58*D58</f>
        <v>2610</v>
      </c>
    </row>
    <row r="59" spans="1:7" ht="13.5" customHeight="1">
      <c r="A59" s="154"/>
      <c r="B59" s="102" t="s">
        <v>33</v>
      </c>
      <c r="C59" s="103"/>
      <c r="D59" s="132"/>
      <c r="E59" s="132"/>
      <c r="F59" s="132"/>
      <c r="G59" s="133">
        <f>SUM(G46:G58)</f>
        <v>1663050</v>
      </c>
    </row>
    <row r="60" spans="1:7" ht="12" customHeight="1">
      <c r="A60" s="152"/>
      <c r="B60" s="30"/>
      <c r="C60" s="31"/>
      <c r="D60" s="31"/>
      <c r="E60" s="44"/>
      <c r="F60" s="32"/>
      <c r="G60" s="32"/>
    </row>
    <row r="61" spans="1:7" ht="12" customHeight="1">
      <c r="A61" s="154"/>
      <c r="B61" s="19" t="s">
        <v>34</v>
      </c>
      <c r="C61" s="20"/>
      <c r="D61" s="21"/>
      <c r="E61" s="21"/>
      <c r="F61" s="22"/>
      <c r="G61" s="22"/>
    </row>
    <row r="62" spans="1:7" ht="24" customHeight="1">
      <c r="A62" s="154"/>
      <c r="B62" s="33" t="s">
        <v>35</v>
      </c>
      <c r="C62" s="34" t="s">
        <v>27</v>
      </c>
      <c r="D62" s="34" t="s">
        <v>28</v>
      </c>
      <c r="E62" s="33" t="s">
        <v>14</v>
      </c>
      <c r="F62" s="34" t="s">
        <v>15</v>
      </c>
      <c r="G62" s="33" t="s">
        <v>16</v>
      </c>
    </row>
    <row r="63" spans="1:7" ht="12.75" customHeight="1">
      <c r="A63" s="153"/>
      <c r="B63" s="3" t="s">
        <v>102</v>
      </c>
      <c r="C63" s="41" t="s">
        <v>103</v>
      </c>
      <c r="D63" s="128">
        <v>1210</v>
      </c>
      <c r="E63" s="134" t="s">
        <v>89</v>
      </c>
      <c r="F63" s="135">
        <v>200</v>
      </c>
      <c r="G63" s="128">
        <f>+D63*F63</f>
        <v>242000</v>
      </c>
    </row>
    <row r="64" spans="1:7" ht="13.5" customHeight="1">
      <c r="A64" s="154"/>
      <c r="B64" s="45" t="s">
        <v>36</v>
      </c>
      <c r="C64" s="46"/>
      <c r="D64" s="136"/>
      <c r="E64" s="136"/>
      <c r="F64" s="136"/>
      <c r="G64" s="137">
        <f>SUM(G63)</f>
        <v>242000</v>
      </c>
    </row>
    <row r="65" spans="1:7" ht="12" customHeight="1">
      <c r="A65" s="152"/>
      <c r="B65" s="61"/>
      <c r="C65" s="61"/>
      <c r="D65" s="61"/>
      <c r="E65" s="61"/>
      <c r="F65" s="62"/>
      <c r="G65" s="62"/>
    </row>
    <row r="66" spans="1:7" ht="12" customHeight="1">
      <c r="A66" s="149"/>
      <c r="B66" s="63" t="s">
        <v>37</v>
      </c>
      <c r="C66" s="64"/>
      <c r="D66" s="64"/>
      <c r="E66" s="64"/>
      <c r="F66" s="64"/>
      <c r="G66" s="65">
        <f>G27+G42+G59+G64</f>
        <v>2688510</v>
      </c>
    </row>
    <row r="67" spans="1:7" ht="12" customHeight="1">
      <c r="A67" s="149"/>
      <c r="B67" s="66" t="s">
        <v>38</v>
      </c>
      <c r="C67" s="48"/>
      <c r="D67" s="48"/>
      <c r="E67" s="48"/>
      <c r="F67" s="48"/>
      <c r="G67" s="67">
        <f>G66*0.05</f>
        <v>134425.5</v>
      </c>
    </row>
    <row r="68" spans="1:7" ht="12" customHeight="1">
      <c r="A68" s="149"/>
      <c r="B68" s="68" t="s">
        <v>39</v>
      </c>
      <c r="C68" s="47"/>
      <c r="D68" s="47"/>
      <c r="E68" s="47"/>
      <c r="F68" s="47"/>
      <c r="G68" s="69">
        <f>G67+G66</f>
        <v>2822935.5</v>
      </c>
    </row>
    <row r="69" spans="1:7" ht="12" customHeight="1">
      <c r="A69" s="149"/>
      <c r="B69" s="66" t="s">
        <v>40</v>
      </c>
      <c r="C69" s="48"/>
      <c r="D69" s="48"/>
      <c r="E69" s="48"/>
      <c r="F69" s="48"/>
      <c r="G69" s="67">
        <f>G12</f>
        <v>6000000</v>
      </c>
    </row>
    <row r="70" spans="1:7" ht="12" customHeight="1">
      <c r="A70" s="149"/>
      <c r="B70" s="70" t="s">
        <v>41</v>
      </c>
      <c r="C70" s="71"/>
      <c r="D70" s="71"/>
      <c r="E70" s="71"/>
      <c r="F70" s="71"/>
      <c r="G70" s="72">
        <f>G69-G68</f>
        <v>3177064.5</v>
      </c>
    </row>
    <row r="71" spans="1:7" ht="12" customHeight="1">
      <c r="A71" s="149"/>
      <c r="B71" s="59" t="s">
        <v>42</v>
      </c>
      <c r="C71" s="60"/>
      <c r="D71" s="60"/>
      <c r="E71" s="60"/>
      <c r="F71" s="60"/>
      <c r="G71" s="56"/>
    </row>
    <row r="72" spans="1:7" ht="12.75" customHeight="1" thickBot="1">
      <c r="A72" s="149"/>
      <c r="B72" s="73"/>
      <c r="C72" s="60"/>
      <c r="D72" s="60"/>
      <c r="E72" s="60"/>
      <c r="F72" s="60"/>
      <c r="G72" s="56"/>
    </row>
    <row r="73" spans="1:7" ht="12" customHeight="1">
      <c r="A73" s="149"/>
      <c r="B73" s="85" t="s">
        <v>43</v>
      </c>
      <c r="C73" s="86"/>
      <c r="D73" s="86"/>
      <c r="E73" s="86"/>
      <c r="F73" s="87"/>
      <c r="G73" s="56"/>
    </row>
    <row r="74" spans="1:7" ht="12" customHeight="1">
      <c r="A74" s="149"/>
      <c r="B74" s="88" t="s">
        <v>44</v>
      </c>
      <c r="C74" s="58"/>
      <c r="D74" s="58"/>
      <c r="E74" s="58"/>
      <c r="F74" s="89"/>
      <c r="G74" s="56"/>
    </row>
    <row r="75" spans="1:7" ht="12" customHeight="1">
      <c r="A75" s="149"/>
      <c r="B75" s="88" t="s">
        <v>45</v>
      </c>
      <c r="C75" s="58"/>
      <c r="D75" s="58"/>
      <c r="E75" s="58"/>
      <c r="F75" s="89"/>
      <c r="G75" s="56"/>
    </row>
    <row r="76" spans="1:7" ht="12" customHeight="1">
      <c r="A76" s="149"/>
      <c r="B76" s="88" t="s">
        <v>46</v>
      </c>
      <c r="C76" s="58"/>
      <c r="D76" s="58"/>
      <c r="E76" s="58"/>
      <c r="F76" s="89"/>
      <c r="G76" s="56"/>
    </row>
    <row r="77" spans="1:7" ht="12" customHeight="1">
      <c r="A77" s="149"/>
      <c r="B77" s="88" t="s">
        <v>47</v>
      </c>
      <c r="C77" s="58"/>
      <c r="D77" s="58"/>
      <c r="E77" s="58"/>
      <c r="F77" s="89"/>
      <c r="G77" s="56"/>
    </row>
    <row r="78" spans="1:7" ht="12" customHeight="1">
      <c r="A78" s="149"/>
      <c r="B78" s="88" t="s">
        <v>48</v>
      </c>
      <c r="C78" s="58"/>
      <c r="D78" s="58"/>
      <c r="E78" s="58"/>
      <c r="F78" s="89"/>
      <c r="G78" s="56"/>
    </row>
    <row r="79" spans="1:7" ht="12.75" customHeight="1" thickBot="1">
      <c r="A79" s="149"/>
      <c r="B79" s="90" t="s">
        <v>49</v>
      </c>
      <c r="C79" s="91"/>
      <c r="D79" s="91"/>
      <c r="E79" s="91"/>
      <c r="F79" s="92"/>
      <c r="G79" s="56"/>
    </row>
    <row r="80" spans="1:7" ht="12.75" customHeight="1">
      <c r="A80" s="149"/>
      <c r="B80" s="83"/>
      <c r="C80" s="58"/>
      <c r="D80" s="58"/>
      <c r="E80" s="58"/>
      <c r="F80" s="58"/>
      <c r="G80" s="56"/>
    </row>
    <row r="81" spans="1:7" ht="15" customHeight="1" thickBot="1">
      <c r="A81" s="149"/>
      <c r="B81" s="138" t="s">
        <v>50</v>
      </c>
      <c r="C81" s="139"/>
      <c r="D81" s="82"/>
      <c r="E81" s="49"/>
      <c r="F81" s="49"/>
      <c r="G81" s="56"/>
    </row>
    <row r="82" spans="1:7" ht="12" customHeight="1">
      <c r="A82" s="149"/>
      <c r="B82" s="75" t="s">
        <v>35</v>
      </c>
      <c r="C82" s="50" t="s">
        <v>51</v>
      </c>
      <c r="D82" s="76" t="s">
        <v>52</v>
      </c>
      <c r="E82" s="49"/>
      <c r="F82" s="49"/>
      <c r="G82" s="56"/>
    </row>
    <row r="83" spans="1:7" ht="12" customHeight="1">
      <c r="A83" s="149"/>
      <c r="B83" s="77" t="s">
        <v>53</v>
      </c>
      <c r="C83" s="51">
        <f>+G27</f>
        <v>622500</v>
      </c>
      <c r="D83" s="78">
        <f>(C83/C89)</f>
        <v>0.22051513398021316</v>
      </c>
      <c r="E83" s="49"/>
      <c r="F83" s="49"/>
      <c r="G83" s="56"/>
    </row>
    <row r="84" spans="1:7" ht="12" customHeight="1">
      <c r="A84" s="149"/>
      <c r="B84" s="77" t="s">
        <v>54</v>
      </c>
      <c r="C84" s="52">
        <f>+G32</f>
        <v>0</v>
      </c>
      <c r="D84" s="78">
        <v>0</v>
      </c>
      <c r="E84" s="49"/>
      <c r="F84" s="49"/>
      <c r="G84" s="56"/>
    </row>
    <row r="85" spans="1:7" ht="12" customHeight="1">
      <c r="A85" s="149"/>
      <c r="B85" s="77" t="s">
        <v>55</v>
      </c>
      <c r="C85" s="51">
        <f>+G42</f>
        <v>160960</v>
      </c>
      <c r="D85" s="78">
        <f>(C85/C89)</f>
        <v>0.057018660185470055</v>
      </c>
      <c r="E85" s="49"/>
      <c r="F85" s="49"/>
      <c r="G85" s="56"/>
    </row>
    <row r="86" spans="1:7" ht="12" customHeight="1">
      <c r="A86" s="149"/>
      <c r="B86" s="77" t="s">
        <v>26</v>
      </c>
      <c r="C86" s="51">
        <f>+G59</f>
        <v>1663050</v>
      </c>
      <c r="D86" s="78">
        <f>(C86/C89)</f>
        <v>0.5891207928767767</v>
      </c>
      <c r="E86" s="49"/>
      <c r="F86" s="49"/>
      <c r="G86" s="56"/>
    </row>
    <row r="87" spans="1:7" ht="12" customHeight="1">
      <c r="A87" s="149"/>
      <c r="B87" s="77" t="s">
        <v>56</v>
      </c>
      <c r="C87" s="53">
        <f>+G64</f>
        <v>242000</v>
      </c>
      <c r="D87" s="78">
        <f>(C87/C89)</f>
        <v>0.0857263653384925</v>
      </c>
      <c r="E87" s="55"/>
      <c r="F87" s="55"/>
      <c r="G87" s="56"/>
    </row>
    <row r="88" spans="1:7" ht="12" customHeight="1">
      <c r="A88" s="149"/>
      <c r="B88" s="77" t="s">
        <v>57</v>
      </c>
      <c r="C88" s="53">
        <f>+G67</f>
        <v>134425.5</v>
      </c>
      <c r="D88" s="78">
        <f>(C88/C89)</f>
        <v>0.047619047619047616</v>
      </c>
      <c r="E88" s="55"/>
      <c r="F88" s="55"/>
      <c r="G88" s="56"/>
    </row>
    <row r="89" spans="1:7" ht="12.75" customHeight="1" thickBot="1">
      <c r="A89" s="149"/>
      <c r="B89" s="79" t="s">
        <v>58</v>
      </c>
      <c r="C89" s="80">
        <f>SUM(C83:C88)</f>
        <v>2822935.5</v>
      </c>
      <c r="D89" s="81">
        <f>SUM(D83:D88)</f>
        <v>1</v>
      </c>
      <c r="E89" s="55"/>
      <c r="F89" s="55"/>
      <c r="G89" s="56"/>
    </row>
    <row r="90" spans="1:7" ht="12" customHeight="1">
      <c r="A90" s="149"/>
      <c r="B90" s="73"/>
      <c r="C90" s="60"/>
      <c r="D90" s="60"/>
      <c r="E90" s="60"/>
      <c r="F90" s="60"/>
      <c r="G90" s="56"/>
    </row>
    <row r="91" spans="1:7" ht="12.75" customHeight="1">
      <c r="A91" s="149"/>
      <c r="B91" s="74"/>
      <c r="C91" s="60"/>
      <c r="D91" s="60"/>
      <c r="E91" s="60"/>
      <c r="F91" s="60"/>
      <c r="G91" s="56"/>
    </row>
    <row r="92" spans="1:7" ht="12" customHeight="1" thickBot="1">
      <c r="A92" s="155"/>
      <c r="B92" s="94"/>
      <c r="C92" s="95" t="s">
        <v>106</v>
      </c>
      <c r="D92" s="96"/>
      <c r="E92" s="97"/>
      <c r="F92" s="54"/>
      <c r="G92" s="56"/>
    </row>
    <row r="93" spans="1:7" ht="12" customHeight="1">
      <c r="A93" s="149"/>
      <c r="B93" s="98" t="s">
        <v>81</v>
      </c>
      <c r="C93" s="157">
        <v>25000</v>
      </c>
      <c r="D93" s="157">
        <v>30000</v>
      </c>
      <c r="E93" s="158">
        <v>35000</v>
      </c>
      <c r="F93" s="93"/>
      <c r="G93" s="57"/>
    </row>
    <row r="94" spans="1:7" ht="12.75" customHeight="1" thickBot="1">
      <c r="A94" s="149"/>
      <c r="B94" s="79" t="s">
        <v>82</v>
      </c>
      <c r="C94" s="80">
        <f>(G68/C93)</f>
        <v>112.91742</v>
      </c>
      <c r="D94" s="80">
        <f>(G68/D93)</f>
        <v>94.09785</v>
      </c>
      <c r="E94" s="99">
        <f>(G68/E93)</f>
        <v>80.6553</v>
      </c>
      <c r="F94" s="93"/>
      <c r="G94" s="57"/>
    </row>
    <row r="95" spans="1:7" ht="15" customHeight="1">
      <c r="A95" s="149"/>
      <c r="B95" s="84" t="s">
        <v>59</v>
      </c>
      <c r="C95" s="58"/>
      <c r="D95" s="58"/>
      <c r="E95" s="58"/>
      <c r="F95" s="58"/>
      <c r="G95" s="58"/>
    </row>
    <row r="96" ht="11.25" customHeight="1">
      <c r="A96" s="156"/>
    </row>
    <row r="97" ht="11.25" customHeight="1">
      <c r="A97" s="156"/>
    </row>
    <row r="98" ht="11.25" customHeight="1">
      <c r="A98" s="156"/>
    </row>
    <row r="99" ht="11.25" customHeight="1">
      <c r="A99" s="156"/>
    </row>
    <row r="100" ht="11.25" customHeight="1">
      <c r="A100" s="156"/>
    </row>
    <row r="101" ht="11.25" customHeight="1">
      <c r="A101" s="156"/>
    </row>
    <row r="102" ht="11.25" customHeight="1">
      <c r="A102" s="156"/>
    </row>
    <row r="103" ht="11.25" customHeight="1">
      <c r="A103" s="156"/>
    </row>
    <row r="104" ht="11.25" customHeight="1">
      <c r="A104" s="156"/>
    </row>
    <row r="105" ht="11.25" customHeight="1">
      <c r="A105" s="156"/>
    </row>
    <row r="106" ht="11.25" customHeight="1">
      <c r="A106" s="156"/>
    </row>
  </sheetData>
  <sheetProtection/>
  <mergeCells count="9">
    <mergeCell ref="B81:C81"/>
    <mergeCell ref="E13:F13"/>
    <mergeCell ref="E11:F11"/>
    <mergeCell ref="E10:F10"/>
    <mergeCell ref="E9:F9"/>
    <mergeCell ref="E14:F14"/>
    <mergeCell ref="E15:F15"/>
    <mergeCell ref="B17:G17"/>
    <mergeCell ref="E12:F12"/>
  </mergeCells>
  <printOptions/>
  <pageMargins left="0.25" right="0.25" top="0.75" bottom="0.75" header="0.3" footer="0.3"/>
  <pageSetup fitToHeight="1" fitToWidth="1" horizontalDpi="600" verticalDpi="600" orientation="portrait" paperSize="14" scale="64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hceam</dc:creator>
  <cp:keywords/>
  <dc:description/>
  <cp:lastModifiedBy>Asistencia Financiera</cp:lastModifiedBy>
  <cp:lastPrinted>2021-03-02T15:49:29Z</cp:lastPrinted>
  <dcterms:created xsi:type="dcterms:W3CDTF">2020-11-27T12:49:26Z</dcterms:created>
  <dcterms:modified xsi:type="dcterms:W3CDTF">2021-03-29T15:36:07Z</dcterms:modified>
  <cp:category/>
  <cp:version/>
  <cp:contentType/>
  <cp:contentStatus/>
</cp:coreProperties>
</file>