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Coyhaique\"/>
    </mc:Choice>
  </mc:AlternateContent>
  <bookViews>
    <workbookView xWindow="-105" yWindow="-105" windowWidth="19425" windowHeight="10425"/>
  </bookViews>
  <sheets>
    <sheet name="PAP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38" i="1"/>
  <c r="G49" i="1" l="1"/>
  <c r="G48" i="1"/>
  <c r="G47" i="1"/>
  <c r="G46" i="1"/>
  <c r="G45" i="1"/>
  <c r="G44" i="1"/>
  <c r="G43" i="1"/>
  <c r="G25" i="1"/>
  <c r="G24" i="1"/>
  <c r="G23" i="1"/>
  <c r="G22" i="1"/>
  <c r="G21" i="1"/>
  <c r="G37" i="1"/>
  <c r="G36" i="1"/>
  <c r="G35" i="1"/>
  <c r="G26" i="1" l="1"/>
  <c r="C75" i="1" s="1"/>
  <c r="G39" i="1"/>
  <c r="C77" i="1" s="1"/>
  <c r="G12" i="1"/>
  <c r="G61" i="1" s="1"/>
  <c r="G51" i="1" l="1"/>
  <c r="C78" i="1" s="1"/>
  <c r="G58" i="1" l="1"/>
  <c r="G59" i="1" s="1"/>
  <c r="C80" i="1" s="1"/>
  <c r="C81" i="1" s="1"/>
  <c r="D77" i="1" s="1"/>
  <c r="D75" i="1" l="1"/>
  <c r="D79" i="1"/>
  <c r="D78" i="1"/>
  <c r="D80" i="1"/>
  <c r="G60" i="1"/>
  <c r="C86" i="1" s="1"/>
  <c r="D81" i="1" l="1"/>
  <c r="E86" i="1"/>
  <c r="D86" i="1"/>
  <c r="G62" i="1"/>
</calcChain>
</file>

<file path=xl/sharedStrings.xml><?xml version="1.0" encoding="utf-8"?>
<sst xmlns="http://schemas.openxmlformats.org/spreadsheetml/2006/main" count="143" uniqueCount="101">
  <si>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</si>
  <si>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</si>
  <si>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</si>
  <si>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</si>
  <si>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</si>
  <si>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</si>
  <si>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</si>
  <si>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</si>
  <si>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</si>
  <si>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</si>
  <si>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</si>
  <si>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</si>
  <si>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</si>
  <si>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</si>
  <si>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</si>
  <si>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</si>
  <si>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</si>
  <si>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</si>
  <si>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</si>
  <si>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</si>
  <si>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</si>
  <si>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</si>
  <si>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</si>
  <si>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</si>
  <si>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</si>
  <si>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</si>
  <si>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</si>
  <si>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</si>
  <si>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</si>
  <si>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</si>
  <si>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</si>
  <si>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</si>
  <si>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</si>
  <si>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</si>
  <si>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</si>
  <si>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</si>
  <si>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</si>
  <si>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</si>
  <si>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</si>
  <si>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</si>
  <si>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</si>
  <si>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</si>
  <si>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</si>
  <si>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</si>
  <si>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</si>
  <si>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</si>
  <si>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</si>
  <si>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</si>
  <si>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</si>
  <si>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</si>
  <si>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</si>
  <si>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</si>
  <si>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</si>
  <si>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</si>
  <si>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COYHAIQUE</t>
  </si>
  <si>
    <t>MERCADO LOCAL</t>
  </si>
  <si>
    <t>NO HAY</t>
  </si>
  <si>
    <t>Septiembre</t>
  </si>
  <si>
    <t>Noviembre</t>
  </si>
  <si>
    <t>Abril</t>
  </si>
  <si>
    <t>DE AYSEN</t>
  </si>
  <si>
    <t>PAPA</t>
  </si>
  <si>
    <t>DESIREE</t>
  </si>
  <si>
    <t>SACOS</t>
  </si>
  <si>
    <t>Rendimiento (Kg/hà)</t>
  </si>
  <si>
    <t>Costo unitario ($/Kg) (*)</t>
  </si>
  <si>
    <t>Aradura</t>
  </si>
  <si>
    <t>Rastraje</t>
  </si>
  <si>
    <t>Mayo</t>
  </si>
  <si>
    <t>Cultivador</t>
  </si>
  <si>
    <t>Sembrar</t>
  </si>
  <si>
    <t>Aporca</t>
  </si>
  <si>
    <t>Aplicación Agroquímicos</t>
  </si>
  <si>
    <t>Control de Maleza Manual</t>
  </si>
  <si>
    <t>Sept-Oct-Nov</t>
  </si>
  <si>
    <t xml:space="preserve">Cosecha </t>
  </si>
  <si>
    <t>Marzo</t>
  </si>
  <si>
    <t>Cosecha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</si>
  <si>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</si>
  <si>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</si>
  <si>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 xml:space="preserve">Semilla </t>
  </si>
  <si>
    <t xml:space="preserve">Urea </t>
  </si>
  <si>
    <t>Kg</t>
  </si>
  <si>
    <t>Muriato de potasio</t>
  </si>
  <si>
    <t>SuperFosfato Triple</t>
  </si>
  <si>
    <t>Sencor</t>
  </si>
  <si>
    <t>Lt</t>
  </si>
  <si>
    <t>Azufre</t>
  </si>
  <si>
    <t>Karate</t>
  </si>
  <si>
    <t>lt</t>
  </si>
  <si>
    <t>PRECIO ESPERADO ($/kg)</t>
  </si>
  <si>
    <t>ESCENARIOS COSTO UNITARIO  ($/kg)</t>
  </si>
  <si>
    <t>Septiembre - Dic</t>
  </si>
  <si>
    <t xml:space="preserve">Unidad </t>
  </si>
  <si>
    <t xml:space="preserve">Cantidad </t>
  </si>
  <si>
    <t>sc</t>
  </si>
  <si>
    <t>Cantidad</t>
  </si>
  <si>
    <t>N° JM</t>
  </si>
  <si>
    <t>RENDIMIENTO  (Kg)</t>
  </si>
  <si>
    <t>COSTOS DIRECTOS DE PRODUCCIÓN POR (INCLUYE IVA)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</si>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</sst>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  <numFmt numFmtId="168" formatCode="#,##0_ ;\-#,##0\ 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sz val="7"/>
      <color theme="1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 applyNumberFormat="0" applyFill="0" applyBorder="0" applyProtection="0"/>
    <xf numFmtId="43" fontId="5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5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/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right" vertical="center"/>
    </xf>
    <xf numFmtId="167" fontId="8" fillId="0" borderId="56" xfId="1" applyNumberFormat="1" applyFont="1" applyBorder="1" applyAlignment="1">
      <alignment horizontal="right" vertical="center" wrapText="1"/>
    </xf>
    <xf numFmtId="0" fontId="8" fillId="0" borderId="56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 wrapText="1"/>
    </xf>
    <xf numFmtId="0" fontId="9" fillId="0" borderId="56" xfId="0" applyFont="1" applyBorder="1" applyAlignment="1">
      <alignment horizontal="right" vertical="center"/>
    </xf>
    <xf numFmtId="17" fontId="9" fillId="0" borderId="56" xfId="0" applyNumberFormat="1" applyFont="1" applyBorder="1" applyAlignment="1">
      <alignment horizontal="right" vertical="center" wrapText="1"/>
    </xf>
    <xf numFmtId="17" fontId="9" fillId="0" borderId="56" xfId="0" applyNumberFormat="1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6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6" fillId="0" borderId="22" xfId="0" applyNumberFormat="1" applyFont="1" applyBorder="1" applyAlignment="1"/>
    <xf numFmtId="0" fontId="8" fillId="0" borderId="56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5" fontId="7" fillId="5" borderId="28" xfId="0" applyNumberFormat="1" applyFont="1" applyFill="1" applyBorder="1" applyAlignment="1">
      <alignment vertical="center"/>
    </xf>
    <xf numFmtId="49" fontId="7" fillId="3" borderId="29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30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30" xfId="0" applyNumberFormat="1" applyFont="1" applyFill="1" applyBorder="1" applyAlignment="1">
      <alignment vertical="center"/>
    </xf>
    <xf numFmtId="49" fontId="7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5" fontId="7" fillId="6" borderId="33" xfId="0" applyNumberFormat="1" applyFont="1" applyFill="1" applyBorder="1" applyAlignment="1">
      <alignment vertical="center"/>
    </xf>
    <xf numFmtId="49" fontId="6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165" fontId="7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0" fontId="9" fillId="2" borderId="46" xfId="0" applyFont="1" applyFill="1" applyBorder="1" applyAlignment="1"/>
    <xf numFmtId="49" fontId="9" fillId="2" borderId="47" xfId="0" applyNumberFormat="1" applyFont="1" applyFill="1" applyBorder="1" applyAlignment="1">
      <alignment vertical="center"/>
    </xf>
    <xf numFmtId="0" fontId="9" fillId="2" borderId="22" xfId="0" applyFont="1" applyFill="1" applyBorder="1" applyAlignment="1"/>
    <xf numFmtId="0" fontId="9" fillId="2" borderId="48" xfId="0" applyFont="1" applyFill="1" applyBorder="1" applyAlignment="1"/>
    <xf numFmtId="49" fontId="9" fillId="2" borderId="49" xfId="0" applyNumberFormat="1" applyFont="1" applyFill="1" applyBorder="1" applyAlignment="1">
      <alignment vertical="center"/>
    </xf>
    <xf numFmtId="0" fontId="9" fillId="2" borderId="50" xfId="0" applyFont="1" applyFill="1" applyBorder="1" applyAlignment="1"/>
    <xf numFmtId="0" fontId="9" fillId="2" borderId="51" xfId="0" applyFont="1" applyFill="1" applyBorder="1" applyAlignment="1"/>
    <xf numFmtId="0" fontId="9" fillId="2" borderId="22" xfId="0" applyFont="1" applyFill="1" applyBorder="1" applyAlignment="1">
      <alignment vertical="center"/>
    </xf>
    <xf numFmtId="0" fontId="9" fillId="9" borderId="43" xfId="0" applyFont="1" applyFill="1" applyBorder="1" applyAlignment="1"/>
    <xf numFmtId="0" fontId="9" fillId="7" borderId="22" xfId="0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9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9" fillId="2" borderId="37" xfId="0" applyNumberFormat="1" applyFont="1" applyFill="1" applyBorder="1" applyAlignment="1"/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6" fillId="2" borderId="20" xfId="0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49" fontId="9" fillId="2" borderId="22" xfId="0" applyNumberFormat="1" applyFont="1" applyFill="1" applyBorder="1" applyAlignment="1">
      <alignment vertical="center"/>
    </xf>
    <xf numFmtId="0" fontId="17" fillId="0" borderId="57" xfId="0" applyFont="1" applyBorder="1"/>
    <xf numFmtId="0" fontId="8" fillId="0" borderId="57" xfId="0" applyFont="1" applyFill="1" applyBorder="1" applyAlignment="1">
      <alignment horizontal="center"/>
    </xf>
    <xf numFmtId="168" fontId="8" fillId="0" borderId="57" xfId="1" applyNumberFormat="1" applyFont="1" applyFill="1" applyBorder="1" applyAlignment="1">
      <alignment horizontal="center"/>
    </xf>
    <xf numFmtId="3" fontId="17" fillId="0" borderId="57" xfId="0" applyNumberFormat="1" applyFont="1" applyBorder="1" applyAlignment="1">
      <alignment horizontal="right"/>
    </xf>
    <xf numFmtId="0" fontId="8" fillId="0" borderId="57" xfId="0" applyFont="1" applyFill="1" applyBorder="1"/>
    <xf numFmtId="0" fontId="17" fillId="0" borderId="57" xfId="0" applyFont="1" applyBorder="1" applyAlignment="1">
      <alignment horizontal="center"/>
    </xf>
    <xf numFmtId="0" fontId="8" fillId="0" borderId="5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10" borderId="57" xfId="0" applyFont="1" applyFill="1" applyBorder="1"/>
    <xf numFmtId="168" fontId="8" fillId="10" borderId="57" xfId="1" applyNumberFormat="1" applyFont="1" applyFill="1" applyBorder="1" applyAlignment="1">
      <alignment horizontal="center"/>
    </xf>
    <xf numFmtId="0" fontId="8" fillId="10" borderId="57" xfId="0" applyFont="1" applyFill="1" applyBorder="1" applyAlignment="1">
      <alignment horizontal="center" vertical="center"/>
    </xf>
    <xf numFmtId="3" fontId="17" fillId="10" borderId="57" xfId="0" applyNumberFormat="1" applyFont="1" applyFill="1" applyBorder="1" applyAlignment="1">
      <alignment horizontal="right"/>
    </xf>
    <xf numFmtId="0" fontId="8" fillId="0" borderId="57" xfId="0" applyFont="1" applyBorder="1" applyAlignment="1">
      <alignment horizontal="center" vertical="center"/>
    </xf>
    <xf numFmtId="0" fontId="8" fillId="0" borderId="57" xfId="0" applyFont="1" applyBorder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8" fillId="0" borderId="57" xfId="0" applyFont="1" applyFill="1" applyBorder="1" applyAlignment="1">
      <alignment horizontal="left" vertical="center"/>
    </xf>
    <xf numFmtId="167" fontId="8" fillId="10" borderId="57" xfId="1" applyNumberFormat="1" applyFont="1" applyFill="1" applyBorder="1" applyAlignment="1">
      <alignment horizontal="right"/>
    </xf>
    <xf numFmtId="167" fontId="8" fillId="0" borderId="57" xfId="1" applyNumberFormat="1" applyFont="1" applyFill="1" applyBorder="1" applyAlignment="1">
      <alignment horizontal="right"/>
    </xf>
    <xf numFmtId="41" fontId="8" fillId="0" borderId="57" xfId="2" applyFont="1" applyFill="1" applyBorder="1" applyAlignment="1">
      <alignment horizontal="right" vertical="center"/>
    </xf>
    <xf numFmtId="49" fontId="15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G56" sqref="G56"/>
    </sheetView>
  </sheetViews>
  <sheetFormatPr baseColWidth="10" defaultColWidth="10.85546875" defaultRowHeight="11.25" customHeight="1" x14ac:dyDescent="0.3"/>
  <cols>
    <col min="1" max="1" width="4.42578125" style="24" customWidth="1"/>
    <col min="2" max="2" width="16.7109375" style="24" customWidth="1"/>
    <col min="3" max="3" width="19.42578125" style="24" customWidth="1"/>
    <col min="4" max="4" width="9.42578125" style="24" customWidth="1"/>
    <col min="5" max="5" width="14.42578125" style="24" customWidth="1"/>
    <col min="6" max="6" width="11" style="24" customWidth="1"/>
    <col min="7" max="7" width="14.85546875" style="24" customWidth="1"/>
    <col min="8" max="255" width="10.85546875" style="24" customWidth="1"/>
    <col min="256" max="16384" width="10.85546875" style="25"/>
  </cols>
  <sheetData>
    <row r="1" spans="1:7" ht="15" customHeight="1" x14ac:dyDescent="0.3">
      <c r="A1" s="23"/>
      <c r="B1" s="23"/>
      <c r="C1" s="23"/>
      <c r="D1" s="23"/>
      <c r="E1" s="23"/>
      <c r="F1" s="23"/>
      <c r="G1" s="23"/>
    </row>
    <row r="2" spans="1:7" ht="15" customHeight="1" x14ac:dyDescent="0.3">
      <c r="A2" s="23"/>
      <c r="B2" s="23"/>
      <c r="C2" s="23"/>
      <c r="D2" s="23"/>
      <c r="E2" s="23"/>
      <c r="F2" s="23"/>
      <c r="G2" s="23"/>
    </row>
    <row r="3" spans="1:7" ht="15" customHeight="1" x14ac:dyDescent="0.3">
      <c r="A3" s="23"/>
      <c r="B3" s="23"/>
      <c r="C3" s="23"/>
      <c r="D3" s="23"/>
      <c r="E3" s="23"/>
      <c r="F3" s="23"/>
      <c r="G3" s="23"/>
    </row>
    <row r="4" spans="1:7" ht="15" customHeight="1" x14ac:dyDescent="0.3">
      <c r="A4" s="23"/>
      <c r="B4" s="23"/>
      <c r="C4" s="23"/>
      <c r="D4" s="23"/>
      <c r="E4" s="23"/>
      <c r="F4" s="23"/>
      <c r="G4" s="23"/>
    </row>
    <row r="5" spans="1:7" ht="15" customHeight="1" x14ac:dyDescent="0.3">
      <c r="A5" s="23"/>
      <c r="B5" s="23"/>
      <c r="C5" s="23"/>
      <c r="D5" s="23"/>
      <c r="E5" s="23"/>
      <c r="F5" s="23"/>
      <c r="G5" s="23"/>
    </row>
    <row r="6" spans="1:7" ht="15" customHeight="1" x14ac:dyDescent="0.3">
      <c r="A6" s="23"/>
      <c r="B6" s="23"/>
      <c r="C6" s="23"/>
      <c r="D6" s="23"/>
      <c r="E6" s="23"/>
      <c r="F6" s="23"/>
      <c r="G6" s="23"/>
    </row>
    <row r="7" spans="1:7" ht="15" customHeight="1" x14ac:dyDescent="0.3">
      <c r="A7" s="23"/>
      <c r="B7" s="23"/>
      <c r="C7" s="23"/>
      <c r="D7" s="23"/>
      <c r="E7" s="23"/>
      <c r="F7" s="23"/>
      <c r="G7" s="23"/>
    </row>
    <row r="8" spans="1:7" ht="15" customHeight="1" x14ac:dyDescent="0.3">
      <c r="A8" s="23"/>
      <c r="B8" s="26"/>
      <c r="C8" s="27"/>
      <c r="D8" s="23"/>
      <c r="E8" s="27"/>
      <c r="F8" s="27"/>
      <c r="G8" s="27"/>
    </row>
    <row r="9" spans="1:7" ht="12" customHeight="1" x14ac:dyDescent="0.3">
      <c r="A9" s="28"/>
      <c r="B9" s="29" t="s">
        <v>0</v>
      </c>
      <c r="C9" s="30" t="s">
        <v>61</v>
      </c>
      <c r="D9" s="2"/>
      <c r="E9" s="153" t="s">
        <v>98</v>
      </c>
      <c r="F9" s="154"/>
      <c r="G9" s="31">
        <v>13000</v>
      </c>
    </row>
    <row r="10" spans="1:7" ht="24" customHeight="1" x14ac:dyDescent="0.3">
      <c r="A10" s="28"/>
      <c r="B10" s="1" t="s">
        <v>1</v>
      </c>
      <c r="C10" s="32" t="s">
        <v>62</v>
      </c>
      <c r="D10" s="2"/>
      <c r="E10" s="151" t="s">
        <v>2</v>
      </c>
      <c r="F10" s="152"/>
      <c r="G10" s="33" t="s">
        <v>59</v>
      </c>
    </row>
    <row r="11" spans="1:7" ht="18" customHeight="1" x14ac:dyDescent="0.3">
      <c r="A11" s="28"/>
      <c r="B11" s="1" t="s">
        <v>3</v>
      </c>
      <c r="C11" s="32" t="s">
        <v>53</v>
      </c>
      <c r="D11" s="2"/>
      <c r="E11" s="151" t="s">
        <v>90</v>
      </c>
      <c r="F11" s="152"/>
      <c r="G11" s="31">
        <v>600</v>
      </c>
    </row>
    <row r="12" spans="1:7" ht="11.25" customHeight="1" x14ac:dyDescent="0.3">
      <c r="A12" s="28"/>
      <c r="B12" s="1" t="s">
        <v>4</v>
      </c>
      <c r="C12" s="32" t="s">
        <v>60</v>
      </c>
      <c r="D12" s="2"/>
      <c r="E12" s="143" t="s">
        <v>5</v>
      </c>
      <c r="F12" s="144"/>
      <c r="G12" s="31">
        <f>+G9*G11</f>
        <v>7800000</v>
      </c>
    </row>
    <row r="13" spans="1:7" ht="11.25" customHeight="1" x14ac:dyDescent="0.3">
      <c r="A13" s="28"/>
      <c r="B13" s="1" t="s">
        <v>6</v>
      </c>
      <c r="C13" s="30" t="s">
        <v>54</v>
      </c>
      <c r="D13" s="2"/>
      <c r="E13" s="151" t="s">
        <v>7</v>
      </c>
      <c r="F13" s="152"/>
      <c r="G13" s="33" t="s">
        <v>55</v>
      </c>
    </row>
    <row r="14" spans="1:7" ht="13.5" customHeight="1" x14ac:dyDescent="0.3">
      <c r="A14" s="28"/>
      <c r="B14" s="1" t="s">
        <v>8</v>
      </c>
      <c r="C14" s="34" t="s">
        <v>54</v>
      </c>
      <c r="D14" s="2"/>
      <c r="E14" s="151" t="s">
        <v>9</v>
      </c>
      <c r="F14" s="152"/>
      <c r="G14" s="35">
        <v>43556</v>
      </c>
    </row>
    <row r="15" spans="1:7" ht="25.5" customHeight="1" x14ac:dyDescent="0.3">
      <c r="A15" s="28"/>
      <c r="B15" s="1" t="s">
        <v>10</v>
      </c>
      <c r="C15" s="36">
        <v>44256</v>
      </c>
      <c r="D15" s="2"/>
      <c r="E15" s="155" t="s">
        <v>11</v>
      </c>
      <c r="F15" s="156"/>
      <c r="G15" s="37" t="s">
        <v>56</v>
      </c>
    </row>
    <row r="16" spans="1:7" ht="12" customHeight="1" x14ac:dyDescent="0.3">
      <c r="A16" s="23"/>
      <c r="B16" s="38"/>
      <c r="C16" s="36"/>
      <c r="D16" s="39"/>
      <c r="E16" s="40"/>
      <c r="F16" s="40"/>
      <c r="G16" s="41"/>
    </row>
    <row r="17" spans="1:7" ht="12" customHeight="1" x14ac:dyDescent="0.3">
      <c r="A17" s="42"/>
      <c r="B17" s="157" t="s">
        <v>99</v>
      </c>
      <c r="C17" s="158"/>
      <c r="D17" s="158"/>
      <c r="E17" s="158"/>
      <c r="F17" s="158"/>
      <c r="G17" s="158"/>
    </row>
    <row r="18" spans="1:7" ht="12" customHeight="1" x14ac:dyDescent="0.3">
      <c r="A18" s="23"/>
      <c r="B18" s="43"/>
      <c r="C18" s="44"/>
      <c r="D18" s="44"/>
      <c r="E18" s="44"/>
      <c r="F18" s="45"/>
      <c r="G18" s="45"/>
    </row>
    <row r="19" spans="1:7" ht="12" customHeight="1" x14ac:dyDescent="0.3">
      <c r="A19" s="28"/>
      <c r="B19" s="46" t="s">
        <v>12</v>
      </c>
      <c r="C19" s="47"/>
      <c r="D19" s="48"/>
      <c r="E19" s="48"/>
      <c r="F19" s="48"/>
      <c r="G19" s="48"/>
    </row>
    <row r="20" spans="1:7" ht="24" customHeight="1" x14ac:dyDescent="0.3">
      <c r="A20" s="42"/>
      <c r="B20" s="49" t="s">
        <v>13</v>
      </c>
      <c r="C20" s="49" t="s">
        <v>14</v>
      </c>
      <c r="D20" s="49" t="s">
        <v>15</v>
      </c>
      <c r="E20" s="49" t="s">
        <v>16</v>
      </c>
      <c r="F20" s="49" t="s">
        <v>17</v>
      </c>
      <c r="G20" s="49" t="s">
        <v>18</v>
      </c>
    </row>
    <row r="21" spans="1:7" ht="24" customHeight="1" x14ac:dyDescent="0.3">
      <c r="A21" s="42"/>
      <c r="B21" s="132" t="s">
        <v>70</v>
      </c>
      <c r="C21" s="129">
        <v>15</v>
      </c>
      <c r="D21" s="130" t="s">
        <v>19</v>
      </c>
      <c r="E21" s="129" t="s">
        <v>68</v>
      </c>
      <c r="F21" s="131">
        <v>30000</v>
      </c>
      <c r="G21" s="131">
        <f t="shared" ref="G21:G24" si="0">+F21*C21</f>
        <v>450000</v>
      </c>
    </row>
    <row r="22" spans="1:7" ht="24" customHeight="1" x14ac:dyDescent="0.3">
      <c r="A22" s="42"/>
      <c r="B22" s="132" t="s">
        <v>71</v>
      </c>
      <c r="C22" s="133">
        <v>2</v>
      </c>
      <c r="D22" s="129" t="s">
        <v>19</v>
      </c>
      <c r="E22" s="133" t="s">
        <v>57</v>
      </c>
      <c r="F22" s="131">
        <v>30000</v>
      </c>
      <c r="G22" s="131">
        <f t="shared" si="0"/>
        <v>60000</v>
      </c>
    </row>
    <row r="23" spans="1:7" ht="12.75" customHeight="1" x14ac:dyDescent="0.3">
      <c r="A23" s="42"/>
      <c r="B23" s="145" t="s">
        <v>72</v>
      </c>
      <c r="C23" s="129">
        <v>3</v>
      </c>
      <c r="D23" s="129" t="s">
        <v>19</v>
      </c>
      <c r="E23" s="133" t="s">
        <v>92</v>
      </c>
      <c r="F23" s="131">
        <v>25000</v>
      </c>
      <c r="G23" s="131">
        <f t="shared" si="0"/>
        <v>75000</v>
      </c>
    </row>
    <row r="24" spans="1:7" ht="24" customHeight="1" x14ac:dyDescent="0.3">
      <c r="A24" s="28"/>
      <c r="B24" s="145" t="s">
        <v>73</v>
      </c>
      <c r="C24" s="129">
        <v>6</v>
      </c>
      <c r="D24" s="129" t="s">
        <v>19</v>
      </c>
      <c r="E24" s="133" t="s">
        <v>74</v>
      </c>
      <c r="F24" s="131">
        <v>25000</v>
      </c>
      <c r="G24" s="131">
        <f t="shared" si="0"/>
        <v>150000</v>
      </c>
    </row>
    <row r="25" spans="1:7" ht="12" customHeight="1" x14ac:dyDescent="0.3">
      <c r="A25" s="28"/>
      <c r="B25" s="134" t="s">
        <v>75</v>
      </c>
      <c r="C25" s="135">
        <v>30</v>
      </c>
      <c r="D25" s="135" t="s">
        <v>19</v>
      </c>
      <c r="E25" s="135" t="s">
        <v>76</v>
      </c>
      <c r="F25" s="148">
        <v>30000</v>
      </c>
      <c r="G25" s="131">
        <f>+F25*C25</f>
        <v>900000</v>
      </c>
    </row>
    <row r="26" spans="1:7" ht="24" customHeight="1" x14ac:dyDescent="0.3">
      <c r="A26" s="28"/>
      <c r="B26" s="4" t="s">
        <v>20</v>
      </c>
      <c r="C26" s="5"/>
      <c r="D26" s="5"/>
      <c r="E26" s="5"/>
      <c r="F26" s="6"/>
      <c r="G26" s="7">
        <f>SUM(G21:G25)</f>
        <v>1635000</v>
      </c>
    </row>
    <row r="27" spans="1:7" ht="12.75" customHeight="1" x14ac:dyDescent="0.3">
      <c r="A27" s="42"/>
      <c r="B27" s="43"/>
      <c r="C27" s="45"/>
      <c r="D27" s="45"/>
      <c r="E27" s="45"/>
      <c r="F27" s="50"/>
      <c r="G27" s="50"/>
    </row>
    <row r="28" spans="1:7" ht="12.75" customHeight="1" x14ac:dyDescent="0.3">
      <c r="A28" s="42"/>
      <c r="B28" s="51" t="s">
        <v>21</v>
      </c>
      <c r="C28" s="52"/>
      <c r="D28" s="53"/>
      <c r="E28" s="53"/>
      <c r="F28" s="54"/>
      <c r="G28" s="54"/>
    </row>
    <row r="29" spans="1:7" ht="12.75" customHeight="1" x14ac:dyDescent="0.3">
      <c r="A29" s="42"/>
      <c r="B29" s="55" t="s">
        <v>13</v>
      </c>
      <c r="C29" s="56" t="s">
        <v>14</v>
      </c>
      <c r="D29" s="56" t="s">
        <v>15</v>
      </c>
      <c r="E29" s="55" t="s">
        <v>16</v>
      </c>
      <c r="F29" s="56" t="s">
        <v>17</v>
      </c>
      <c r="G29" s="55" t="s">
        <v>18</v>
      </c>
    </row>
    <row r="30" spans="1:7" ht="7.5" customHeight="1" x14ac:dyDescent="0.3">
      <c r="A30" s="42"/>
      <c r="B30" s="57"/>
      <c r="C30" s="58"/>
      <c r="D30" s="58"/>
      <c r="E30" s="58"/>
      <c r="F30" s="59"/>
      <c r="G30" s="59"/>
    </row>
    <row r="31" spans="1:7" ht="19.5" customHeight="1" x14ac:dyDescent="0.3">
      <c r="A31" s="42"/>
      <c r="B31" s="14" t="s">
        <v>22</v>
      </c>
      <c r="C31" s="15"/>
      <c r="D31" s="15"/>
      <c r="E31" s="15"/>
      <c r="F31" s="16"/>
      <c r="G31" s="17"/>
    </row>
    <row r="32" spans="1:7" ht="14.25" customHeight="1" x14ac:dyDescent="0.3">
      <c r="A32" s="42"/>
      <c r="B32" s="60"/>
      <c r="C32" s="61"/>
      <c r="D32" s="61"/>
      <c r="E32" s="61"/>
      <c r="F32" s="62"/>
      <c r="G32" s="62"/>
    </row>
    <row r="33" spans="1:11" ht="12.75" customHeight="1" x14ac:dyDescent="0.3">
      <c r="A33" s="42"/>
      <c r="B33" s="51" t="s">
        <v>23</v>
      </c>
      <c r="C33" s="52"/>
      <c r="D33" s="53"/>
      <c r="E33" s="53"/>
      <c r="F33" s="54"/>
      <c r="G33" s="54"/>
    </row>
    <row r="34" spans="1:11" ht="25.5" customHeight="1" x14ac:dyDescent="0.3">
      <c r="A34" s="42"/>
      <c r="B34" s="63" t="s">
        <v>13</v>
      </c>
      <c r="C34" s="63" t="s">
        <v>14</v>
      </c>
      <c r="D34" s="56" t="s">
        <v>97</v>
      </c>
      <c r="E34" s="63" t="s">
        <v>16</v>
      </c>
      <c r="F34" s="64" t="s">
        <v>17</v>
      </c>
      <c r="G34" s="63" t="s">
        <v>18</v>
      </c>
    </row>
    <row r="35" spans="1:11" ht="20.25" customHeight="1" x14ac:dyDescent="0.3">
      <c r="A35" s="42"/>
      <c r="B35" s="128" t="s">
        <v>66</v>
      </c>
      <c r="C35" s="130" t="s">
        <v>100</v>
      </c>
      <c r="D35" s="129">
        <v>1</v>
      </c>
      <c r="E35" s="129" t="s">
        <v>59</v>
      </c>
      <c r="F35" s="131">
        <v>224000</v>
      </c>
      <c r="G35" s="131">
        <f>+F35*D35</f>
        <v>224000</v>
      </c>
    </row>
    <row r="36" spans="1:11" ht="12.75" customHeight="1" x14ac:dyDescent="0.3">
      <c r="A36" s="42"/>
      <c r="B36" s="128" t="s">
        <v>67</v>
      </c>
      <c r="C36" s="130" t="s">
        <v>100</v>
      </c>
      <c r="D36" s="129">
        <v>1</v>
      </c>
      <c r="E36" s="129" t="s">
        <v>68</v>
      </c>
      <c r="F36" s="131">
        <v>224000</v>
      </c>
      <c r="G36" s="131">
        <f>+F36*D36</f>
        <v>224000</v>
      </c>
    </row>
    <row r="37" spans="1:11" ht="25.5" customHeight="1" x14ac:dyDescent="0.3">
      <c r="A37" s="42"/>
      <c r="B37" s="128" t="s">
        <v>69</v>
      </c>
      <c r="C37" s="130" t="s">
        <v>100</v>
      </c>
      <c r="D37" s="129">
        <v>0.75</v>
      </c>
      <c r="E37" s="129" t="s">
        <v>68</v>
      </c>
      <c r="F37" s="131">
        <v>224000</v>
      </c>
      <c r="G37" s="131">
        <f>+F37*D37</f>
        <v>168000</v>
      </c>
    </row>
    <row r="38" spans="1:11" ht="12.75" customHeight="1" x14ac:dyDescent="0.3">
      <c r="A38" s="42"/>
      <c r="B38" s="65" t="s">
        <v>77</v>
      </c>
      <c r="C38" s="130" t="s">
        <v>100</v>
      </c>
      <c r="D38" s="66">
        <v>1.5</v>
      </c>
      <c r="E38" s="67" t="s">
        <v>76</v>
      </c>
      <c r="F38" s="31">
        <v>280000</v>
      </c>
      <c r="G38" s="131">
        <f>+F38*D38</f>
        <v>420000</v>
      </c>
    </row>
    <row r="39" spans="1:11" ht="12" customHeight="1" x14ac:dyDescent="0.3">
      <c r="A39" s="23"/>
      <c r="B39" s="8" t="s">
        <v>24</v>
      </c>
      <c r="C39" s="9"/>
      <c r="D39" s="9"/>
      <c r="E39" s="9"/>
      <c r="F39" s="10"/>
      <c r="G39" s="11">
        <f>SUM(G35:G38)</f>
        <v>1036000</v>
      </c>
    </row>
    <row r="40" spans="1:11" ht="12" customHeight="1" x14ac:dyDescent="0.3">
      <c r="A40" s="28"/>
      <c r="B40" s="60"/>
      <c r="C40" s="61"/>
      <c r="D40" s="61"/>
      <c r="E40" s="61"/>
      <c r="F40" s="62"/>
      <c r="G40" s="62"/>
    </row>
    <row r="41" spans="1:11" ht="12" customHeight="1" x14ac:dyDescent="0.3">
      <c r="A41" s="28"/>
      <c r="B41" s="51" t="s">
        <v>25</v>
      </c>
      <c r="C41" s="52"/>
      <c r="D41" s="53"/>
      <c r="E41" s="53"/>
      <c r="F41" s="54"/>
      <c r="G41" s="54"/>
    </row>
    <row r="42" spans="1:11" ht="24" customHeight="1" x14ac:dyDescent="0.3">
      <c r="A42" s="28"/>
      <c r="B42" s="64" t="s">
        <v>26</v>
      </c>
      <c r="C42" s="64" t="s">
        <v>93</v>
      </c>
      <c r="D42" s="64" t="s">
        <v>94</v>
      </c>
      <c r="E42" s="64" t="s">
        <v>16</v>
      </c>
      <c r="F42" s="64" t="s">
        <v>17</v>
      </c>
      <c r="G42" s="64" t="s">
        <v>18</v>
      </c>
      <c r="K42" s="68"/>
    </row>
    <row r="43" spans="1:11" ht="12.75" customHeight="1" x14ac:dyDescent="0.3">
      <c r="A43" s="42"/>
      <c r="B43" s="136" t="s">
        <v>80</v>
      </c>
      <c r="C43" s="146">
        <v>2000</v>
      </c>
      <c r="D43" s="137" t="s">
        <v>27</v>
      </c>
      <c r="E43" s="138" t="s">
        <v>76</v>
      </c>
      <c r="F43" s="139">
        <v>655</v>
      </c>
      <c r="G43" s="139">
        <f>+C43*F43</f>
        <v>1310000</v>
      </c>
    </row>
    <row r="44" spans="1:11" ht="12.75" customHeight="1" x14ac:dyDescent="0.3">
      <c r="A44" s="42"/>
      <c r="B44" s="132" t="s">
        <v>81</v>
      </c>
      <c r="C44" s="147">
        <v>300</v>
      </c>
      <c r="D44" s="130" t="s">
        <v>82</v>
      </c>
      <c r="E44" s="140" t="s">
        <v>57</v>
      </c>
      <c r="F44" s="131">
        <v>600</v>
      </c>
      <c r="G44" s="131">
        <f t="shared" ref="G44:G50" si="1">+F44*C44</f>
        <v>180000</v>
      </c>
    </row>
    <row r="45" spans="1:11" ht="12.75" customHeight="1" x14ac:dyDescent="0.3">
      <c r="A45" s="42"/>
      <c r="B45" s="132" t="s">
        <v>83</v>
      </c>
      <c r="C45" s="147">
        <v>200</v>
      </c>
      <c r="D45" s="130" t="s">
        <v>82</v>
      </c>
      <c r="E45" s="140" t="s">
        <v>57</v>
      </c>
      <c r="F45" s="131">
        <v>550</v>
      </c>
      <c r="G45" s="131">
        <f t="shared" si="1"/>
        <v>110000</v>
      </c>
    </row>
    <row r="46" spans="1:11" ht="12.75" customHeight="1" x14ac:dyDescent="0.3">
      <c r="A46" s="42"/>
      <c r="B46" s="132" t="s">
        <v>84</v>
      </c>
      <c r="C46" s="147">
        <v>250</v>
      </c>
      <c r="D46" s="130" t="s">
        <v>82</v>
      </c>
      <c r="E46" s="140" t="s">
        <v>57</v>
      </c>
      <c r="F46" s="131">
        <v>600</v>
      </c>
      <c r="G46" s="131">
        <f t="shared" si="1"/>
        <v>150000</v>
      </c>
    </row>
    <row r="47" spans="1:11" ht="12.75" customHeight="1" x14ac:dyDescent="0.3">
      <c r="A47" s="42"/>
      <c r="B47" s="132" t="s">
        <v>85</v>
      </c>
      <c r="C47" s="147">
        <v>3</v>
      </c>
      <c r="D47" s="130" t="s">
        <v>86</v>
      </c>
      <c r="E47" s="140" t="s">
        <v>57</v>
      </c>
      <c r="F47" s="131">
        <v>31000</v>
      </c>
      <c r="G47" s="131">
        <f t="shared" si="1"/>
        <v>93000</v>
      </c>
    </row>
    <row r="48" spans="1:11" ht="13.5" customHeight="1" x14ac:dyDescent="0.3">
      <c r="A48" s="28"/>
      <c r="B48" s="132" t="s">
        <v>87</v>
      </c>
      <c r="C48" s="147">
        <v>30</v>
      </c>
      <c r="D48" s="130" t="s">
        <v>82</v>
      </c>
      <c r="E48" s="140" t="s">
        <v>68</v>
      </c>
      <c r="F48" s="131">
        <v>360</v>
      </c>
      <c r="G48" s="131">
        <f t="shared" si="1"/>
        <v>10800</v>
      </c>
    </row>
    <row r="49" spans="1:7" ht="12" customHeight="1" x14ac:dyDescent="0.3">
      <c r="A49" s="23"/>
      <c r="B49" s="141" t="s">
        <v>88</v>
      </c>
      <c r="C49" s="147">
        <v>1</v>
      </c>
      <c r="D49" s="130" t="s">
        <v>89</v>
      </c>
      <c r="E49" s="129" t="s">
        <v>58</v>
      </c>
      <c r="F49" s="131">
        <v>33000</v>
      </c>
      <c r="G49" s="131">
        <f t="shared" si="1"/>
        <v>33000</v>
      </c>
    </row>
    <row r="50" spans="1:7" ht="12" customHeight="1" x14ac:dyDescent="0.3">
      <c r="A50" s="28"/>
      <c r="B50" s="69" t="s">
        <v>63</v>
      </c>
      <c r="C50" s="30">
        <v>360</v>
      </c>
      <c r="D50" s="66" t="s">
        <v>95</v>
      </c>
      <c r="E50" s="67" t="s">
        <v>57</v>
      </c>
      <c r="F50" s="31">
        <v>250</v>
      </c>
      <c r="G50" s="131">
        <f t="shared" si="1"/>
        <v>90000</v>
      </c>
    </row>
    <row r="51" spans="1:7" ht="24" customHeight="1" x14ac:dyDescent="0.3">
      <c r="A51" s="28"/>
      <c r="B51" s="14" t="s">
        <v>28</v>
      </c>
      <c r="C51" s="15"/>
      <c r="D51" s="15"/>
      <c r="E51" s="15"/>
      <c r="F51" s="16"/>
      <c r="G51" s="17">
        <f>SUM(G43:G50)</f>
        <v>1976800</v>
      </c>
    </row>
    <row r="52" spans="1:7" ht="12.75" customHeight="1" x14ac:dyDescent="0.3">
      <c r="A52" s="42"/>
      <c r="B52" s="60"/>
      <c r="C52" s="61"/>
      <c r="D52" s="61"/>
      <c r="E52" s="70"/>
      <c r="F52" s="62"/>
      <c r="G52" s="62"/>
    </row>
    <row r="53" spans="1:7" ht="13.5" customHeight="1" x14ac:dyDescent="0.3">
      <c r="A53" s="28"/>
      <c r="B53" s="51" t="s">
        <v>29</v>
      </c>
      <c r="C53" s="52"/>
      <c r="D53" s="53"/>
      <c r="E53" s="53"/>
      <c r="F53" s="54"/>
      <c r="G53" s="54"/>
    </row>
    <row r="54" spans="1:7" ht="12" customHeight="1" x14ac:dyDescent="0.3">
      <c r="A54" s="23"/>
      <c r="B54" s="63" t="s">
        <v>30</v>
      </c>
      <c r="C54" s="64" t="s">
        <v>93</v>
      </c>
      <c r="D54" s="64" t="s">
        <v>96</v>
      </c>
      <c r="E54" s="63" t="s">
        <v>16</v>
      </c>
      <c r="F54" s="64" t="s">
        <v>17</v>
      </c>
      <c r="G54" s="63" t="s">
        <v>18</v>
      </c>
    </row>
    <row r="55" spans="1:7" ht="12" customHeight="1" x14ac:dyDescent="0.3">
      <c r="A55" s="71"/>
      <c r="B55" s="142"/>
      <c r="C55" s="12"/>
      <c r="D55" s="13"/>
      <c r="E55" s="3"/>
      <c r="F55" s="18"/>
      <c r="G55" s="13"/>
    </row>
    <row r="56" spans="1:7" ht="12" customHeight="1" x14ac:dyDescent="0.3">
      <c r="A56" s="71"/>
      <c r="B56" s="19" t="s">
        <v>31</v>
      </c>
      <c r="C56" s="20"/>
      <c r="D56" s="20"/>
      <c r="E56" s="20"/>
      <c r="F56" s="21"/>
      <c r="G56" s="22"/>
    </row>
    <row r="57" spans="1:7" ht="12" customHeight="1" x14ac:dyDescent="0.3">
      <c r="A57" s="71"/>
      <c r="B57" s="72"/>
      <c r="C57" s="72"/>
      <c r="D57" s="72"/>
      <c r="E57" s="72"/>
      <c r="F57" s="73"/>
      <c r="G57" s="73"/>
    </row>
    <row r="58" spans="1:7" ht="12" customHeight="1" x14ac:dyDescent="0.3">
      <c r="A58" s="71"/>
      <c r="B58" s="74" t="s">
        <v>32</v>
      </c>
      <c r="C58" s="75"/>
      <c r="D58" s="75"/>
      <c r="E58" s="75"/>
      <c r="F58" s="75"/>
      <c r="G58" s="76">
        <f>G26+G31+G39+G51+G56</f>
        <v>4647800</v>
      </c>
    </row>
    <row r="59" spans="1:7" ht="12" customHeight="1" x14ac:dyDescent="0.3">
      <c r="A59" s="71"/>
      <c r="B59" s="77" t="s">
        <v>33</v>
      </c>
      <c r="C59" s="78"/>
      <c r="D59" s="78"/>
      <c r="E59" s="78"/>
      <c r="F59" s="78"/>
      <c r="G59" s="79">
        <f>G58*0.05</f>
        <v>232390</v>
      </c>
    </row>
    <row r="60" spans="1:7" ht="12" customHeight="1" x14ac:dyDescent="0.3">
      <c r="A60" s="71"/>
      <c r="B60" s="80" t="s">
        <v>34</v>
      </c>
      <c r="C60" s="81"/>
      <c r="D60" s="81"/>
      <c r="E60" s="81"/>
      <c r="F60" s="81"/>
      <c r="G60" s="82">
        <f>G59+G58</f>
        <v>4880190</v>
      </c>
    </row>
    <row r="61" spans="1:7" ht="12.75" customHeight="1" x14ac:dyDescent="0.3">
      <c r="A61" s="71"/>
      <c r="B61" s="77" t="s">
        <v>35</v>
      </c>
      <c r="C61" s="78"/>
      <c r="D61" s="78"/>
      <c r="E61" s="78"/>
      <c r="F61" s="78"/>
      <c r="G61" s="79">
        <f>G12</f>
        <v>7800000</v>
      </c>
    </row>
    <row r="62" spans="1:7" ht="12" customHeight="1" x14ac:dyDescent="0.3">
      <c r="A62" s="71"/>
      <c r="B62" s="83" t="s">
        <v>36</v>
      </c>
      <c r="C62" s="84"/>
      <c r="D62" s="84"/>
      <c r="E62" s="84"/>
      <c r="F62" s="84"/>
      <c r="G62" s="85">
        <f>G61-G60</f>
        <v>2919810</v>
      </c>
    </row>
    <row r="63" spans="1:7" ht="12" customHeight="1" x14ac:dyDescent="0.3">
      <c r="A63" s="71"/>
      <c r="B63" s="86" t="s">
        <v>78</v>
      </c>
      <c r="C63" s="87"/>
      <c r="D63" s="87"/>
      <c r="E63" s="87"/>
      <c r="F63" s="87"/>
      <c r="G63" s="88"/>
    </row>
    <row r="64" spans="1:7" ht="12" customHeight="1" thickBot="1" x14ac:dyDescent="0.35">
      <c r="A64" s="71"/>
      <c r="B64" s="89"/>
      <c r="C64" s="87"/>
      <c r="D64" s="87"/>
      <c r="E64" s="87"/>
      <c r="F64" s="87"/>
      <c r="G64" s="88"/>
    </row>
    <row r="65" spans="1:7" ht="12" customHeight="1" x14ac:dyDescent="0.3">
      <c r="A65" s="71"/>
      <c r="B65" s="90" t="s">
        <v>79</v>
      </c>
      <c r="C65" s="91"/>
      <c r="D65" s="91"/>
      <c r="E65" s="91"/>
      <c r="F65" s="92"/>
      <c r="G65" s="88"/>
    </row>
    <row r="66" spans="1:7" ht="12" customHeight="1" x14ac:dyDescent="0.3">
      <c r="A66" s="71"/>
      <c r="B66" s="93" t="s">
        <v>37</v>
      </c>
      <c r="C66" s="94"/>
      <c r="D66" s="94"/>
      <c r="E66" s="94"/>
      <c r="F66" s="95"/>
      <c r="G66" s="88"/>
    </row>
    <row r="67" spans="1:7" ht="12" customHeight="1" x14ac:dyDescent="0.3">
      <c r="A67" s="71"/>
      <c r="B67" s="93" t="s">
        <v>38</v>
      </c>
      <c r="C67" s="94"/>
      <c r="D67" s="94"/>
      <c r="E67" s="94"/>
      <c r="F67" s="95"/>
      <c r="G67" s="88"/>
    </row>
    <row r="68" spans="1:7" ht="12.75" customHeight="1" x14ac:dyDescent="0.3">
      <c r="A68" s="71"/>
      <c r="B68" s="93" t="s">
        <v>39</v>
      </c>
      <c r="C68" s="94"/>
      <c r="D68" s="94"/>
      <c r="E68" s="94"/>
      <c r="F68" s="95"/>
      <c r="G68" s="88"/>
    </row>
    <row r="69" spans="1:7" ht="12.75" customHeight="1" x14ac:dyDescent="0.3">
      <c r="A69" s="71"/>
      <c r="B69" s="93" t="s">
        <v>40</v>
      </c>
      <c r="C69" s="94"/>
      <c r="D69" s="94"/>
      <c r="E69" s="94"/>
      <c r="F69" s="95"/>
      <c r="G69" s="88"/>
    </row>
    <row r="70" spans="1:7" ht="15" customHeight="1" x14ac:dyDescent="0.3">
      <c r="A70" s="71"/>
      <c r="B70" s="93" t="s">
        <v>41</v>
      </c>
      <c r="C70" s="94"/>
      <c r="D70" s="94"/>
      <c r="E70" s="94"/>
      <c r="F70" s="95"/>
      <c r="G70" s="88"/>
    </row>
    <row r="71" spans="1:7" ht="12" customHeight="1" thickBot="1" x14ac:dyDescent="0.35">
      <c r="A71" s="71"/>
      <c r="B71" s="96" t="s">
        <v>42</v>
      </c>
      <c r="C71" s="97"/>
      <c r="D71" s="97"/>
      <c r="E71" s="97"/>
      <c r="F71" s="98"/>
      <c r="G71" s="88"/>
    </row>
    <row r="72" spans="1:7" ht="12" customHeight="1" x14ac:dyDescent="0.3">
      <c r="A72" s="71"/>
      <c r="B72" s="99"/>
      <c r="C72" s="94"/>
      <c r="D72" s="94"/>
      <c r="E72" s="94"/>
      <c r="F72" s="94"/>
      <c r="G72" s="88"/>
    </row>
    <row r="73" spans="1:7" ht="12" customHeight="1" thickBot="1" x14ac:dyDescent="0.35">
      <c r="A73" s="71"/>
      <c r="B73" s="149" t="s">
        <v>43</v>
      </c>
      <c r="C73" s="150"/>
      <c r="D73" s="100"/>
      <c r="E73" s="101"/>
      <c r="F73" s="101"/>
      <c r="G73" s="88"/>
    </row>
    <row r="74" spans="1:7" ht="12" customHeight="1" x14ac:dyDescent="0.3">
      <c r="A74" s="71"/>
      <c r="B74" s="102" t="s">
        <v>30</v>
      </c>
      <c r="C74" s="103" t="s">
        <v>44</v>
      </c>
      <c r="D74" s="104" t="s">
        <v>45</v>
      </c>
      <c r="E74" s="101"/>
      <c r="F74" s="101"/>
      <c r="G74" s="88"/>
    </row>
    <row r="75" spans="1:7" ht="12" customHeight="1" x14ac:dyDescent="0.3">
      <c r="A75" s="71"/>
      <c r="B75" s="105" t="s">
        <v>46</v>
      </c>
      <c r="C75" s="106">
        <f>+G26</f>
        <v>1635000</v>
      </c>
      <c r="D75" s="107">
        <f>(C75/C81)</f>
        <v>0.33502793948596266</v>
      </c>
      <c r="E75" s="101"/>
      <c r="F75" s="101"/>
      <c r="G75" s="88"/>
    </row>
    <row r="76" spans="1:7" ht="12" customHeight="1" x14ac:dyDescent="0.3">
      <c r="A76" s="71"/>
      <c r="B76" s="105" t="s">
        <v>47</v>
      </c>
      <c r="C76" s="108">
        <v>0</v>
      </c>
      <c r="D76" s="107">
        <v>0</v>
      </c>
      <c r="E76" s="101"/>
      <c r="F76" s="101"/>
      <c r="G76" s="88"/>
    </row>
    <row r="77" spans="1:7" ht="12" customHeight="1" x14ac:dyDescent="0.3">
      <c r="A77" s="71"/>
      <c r="B77" s="105" t="s">
        <v>48</v>
      </c>
      <c r="C77" s="106">
        <f>+G39</f>
        <v>1036000</v>
      </c>
      <c r="D77" s="107">
        <f>(C77/C81)</f>
        <v>0.21228681670180874</v>
      </c>
      <c r="E77" s="101"/>
      <c r="F77" s="101"/>
      <c r="G77" s="88"/>
    </row>
    <row r="78" spans="1:7" ht="12.75" customHeight="1" x14ac:dyDescent="0.3">
      <c r="A78" s="71"/>
      <c r="B78" s="105" t="s">
        <v>26</v>
      </c>
      <c r="C78" s="106">
        <f>+G51</f>
        <v>1976800</v>
      </c>
      <c r="D78" s="107">
        <f>(C78/C81)</f>
        <v>0.40506619619318102</v>
      </c>
      <c r="E78" s="101"/>
      <c r="F78" s="101"/>
      <c r="G78" s="88"/>
    </row>
    <row r="79" spans="1:7" ht="12" customHeight="1" x14ac:dyDescent="0.3">
      <c r="A79" s="71"/>
      <c r="B79" s="105" t="s">
        <v>49</v>
      </c>
      <c r="C79" s="109"/>
      <c r="D79" s="107">
        <f>(C79/C81)</f>
        <v>0</v>
      </c>
      <c r="E79" s="110"/>
      <c r="F79" s="110"/>
      <c r="G79" s="88"/>
    </row>
    <row r="80" spans="1:7" ht="12.75" customHeight="1" x14ac:dyDescent="0.3">
      <c r="A80" s="71"/>
      <c r="B80" s="105" t="s">
        <v>50</v>
      </c>
      <c r="C80" s="109">
        <f>+G59</f>
        <v>232390</v>
      </c>
      <c r="D80" s="107">
        <f>(C80/C81)</f>
        <v>4.7619047619047616E-2</v>
      </c>
      <c r="E80" s="110"/>
      <c r="F80" s="110"/>
      <c r="G80" s="88"/>
    </row>
    <row r="81" spans="1:7" ht="12" customHeight="1" thickBot="1" x14ac:dyDescent="0.35">
      <c r="A81" s="111"/>
      <c r="B81" s="112" t="s">
        <v>51</v>
      </c>
      <c r="C81" s="113">
        <f>SUM(C75:C80)</f>
        <v>4880190</v>
      </c>
      <c r="D81" s="114">
        <f>SUM(D75:D80)</f>
        <v>1</v>
      </c>
      <c r="E81" s="110"/>
      <c r="F81" s="110"/>
      <c r="G81" s="88"/>
    </row>
    <row r="82" spans="1:7" ht="12" customHeight="1" x14ac:dyDescent="0.3">
      <c r="A82" s="71"/>
      <c r="B82" s="89"/>
      <c r="C82" s="87"/>
      <c r="D82" s="87"/>
      <c r="E82" s="87"/>
      <c r="F82" s="87"/>
      <c r="G82" s="88"/>
    </row>
    <row r="83" spans="1:7" ht="12.75" customHeight="1" x14ac:dyDescent="0.3">
      <c r="A83" s="71"/>
      <c r="B83" s="115"/>
      <c r="C83" s="87"/>
      <c r="D83" s="87"/>
      <c r="E83" s="87"/>
      <c r="F83" s="87"/>
      <c r="G83" s="88"/>
    </row>
    <row r="84" spans="1:7" ht="15.6" customHeight="1" thickBot="1" x14ac:dyDescent="0.35">
      <c r="A84" s="71"/>
      <c r="B84" s="116"/>
      <c r="C84" s="117" t="s">
        <v>91</v>
      </c>
      <c r="D84" s="118"/>
      <c r="E84" s="119"/>
      <c r="F84" s="120"/>
      <c r="G84" s="88"/>
    </row>
    <row r="85" spans="1:7" ht="11.25" customHeight="1" x14ac:dyDescent="0.3">
      <c r="B85" s="121" t="s">
        <v>64</v>
      </c>
      <c r="C85" s="122">
        <v>12000</v>
      </c>
      <c r="D85" s="122">
        <v>13000</v>
      </c>
      <c r="E85" s="123">
        <v>14000</v>
      </c>
      <c r="F85" s="124"/>
      <c r="G85" s="125"/>
    </row>
    <row r="86" spans="1:7" ht="11.25" customHeight="1" thickBot="1" x14ac:dyDescent="0.35">
      <c r="B86" s="112" t="s">
        <v>65</v>
      </c>
      <c r="C86" s="113">
        <f>(G60/C85)</f>
        <v>406.6825</v>
      </c>
      <c r="D86" s="113">
        <f>(G60/D85)</f>
        <v>375.39923076923077</v>
      </c>
      <c r="E86" s="126">
        <f>(G60/E85)</f>
        <v>348.58499999999998</v>
      </c>
      <c r="F86" s="124"/>
      <c r="G86" s="125"/>
    </row>
    <row r="87" spans="1:7" ht="11.25" customHeight="1" x14ac:dyDescent="0.3">
      <c r="B87" s="127" t="s">
        <v>52</v>
      </c>
      <c r="C87" s="94"/>
      <c r="D87" s="94"/>
      <c r="E87" s="94"/>
      <c r="F87" s="94"/>
      <c r="G87" s="94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2021-05-04T21:04:50Z</dcterms:modified>
</cp:coreProperties>
</file>