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Quemchi\"/>
    </mc:Choice>
  </mc:AlternateContent>
  <bookViews>
    <workbookView xWindow="0" yWindow="0" windowWidth="19200" windowHeight="6720"/>
  </bookViews>
  <sheets>
    <sheet name="AJO BLANDINO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45" i="1"/>
  <c r="G44" i="1"/>
  <c r="G46" i="1"/>
  <c r="G52" i="1"/>
  <c r="G59" i="1"/>
  <c r="G60" i="1"/>
  <c r="G61" i="1"/>
  <c r="C87" i="1"/>
  <c r="C77" i="1"/>
  <c r="G51" i="1"/>
  <c r="G49" i="1"/>
  <c r="G47" i="1"/>
  <c r="G42" i="1"/>
  <c r="G37" i="1"/>
  <c r="G36" i="1"/>
  <c r="G12" i="1"/>
  <c r="C76" i="1"/>
  <c r="G57" i="1"/>
  <c r="C80" i="1"/>
  <c r="G62" i="1"/>
  <c r="C79" i="1"/>
  <c r="G38" i="1"/>
  <c r="C78" i="1"/>
  <c r="C81" i="1"/>
  <c r="D87" i="1"/>
  <c r="E87" i="1"/>
  <c r="C82" i="1"/>
  <c r="D81" i="1"/>
  <c r="G63" i="1"/>
  <c r="D79" i="1"/>
  <c r="D76" i="1"/>
  <c r="D78" i="1"/>
  <c r="D80" i="1"/>
  <c r="D82" i="1"/>
</calcChain>
</file>

<file path=xl/sharedStrings.xml><?xml version="1.0" encoding="utf-8"?>
<sst xmlns="http://schemas.openxmlformats.org/spreadsheetml/2006/main" count="141" uniqueCount="99">
  <si>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</si>
  <si>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</si>
  <si>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</si>
  <si>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</si>
  <si>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</si>
  <si>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</si>
  <si>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</si>
  <si>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</si>
  <si>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</si>
  <si>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</si>
  <si>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</si>
  <si>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</si>
  <si>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</si>
  <si>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</si>
  <si>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</si>
  <si>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</si>
  <si>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</si>
  <si>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</si>
  <si>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</si>
  <si>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</si>
  <si>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</si>
  <si>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</si>
  <si>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</si>
  <si>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</si>
  <si>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</si>
  <si>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</si>
  <si>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</si>
  <si>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</si>
  <si>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</si>
  <si>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</si>
  <si>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</si>
  <si>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</si>
  <si>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</si>
  <si>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</si>
  <si>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</si>
  <si>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</si>
  <si>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</si>
  <si>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</si>
  <si>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</si>
  <si>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</si>
  <si>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</si>
  <si>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</si>
  <si>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</si>
  <si>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</si>
  <si>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</si>
  <si>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</si>
  <si>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</si>
  <si>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</si>
  <si>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</si>
  <si>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</si>
  <si>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</si>
  <si>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</si>
  <si>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</si>
  <si>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</si>
  <si>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</si>
  <si>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</si>
  <si>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</si>
  <si>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</si>
  <si>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</si>
  <si>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</si>
  <si>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</si>
  <si>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</si>
  <si>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</si>
  <si>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</si>
  <si>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</si>
  <si>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</si>
  <si>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AJO</t>
  </si>
  <si>
    <t>BLANDINO (CHILOTE)</t>
  </si>
  <si>
    <t>BAJO</t>
  </si>
  <si>
    <t>Los Lagos</t>
  </si>
  <si>
    <t>Quemchi</t>
  </si>
  <si>
    <t>Mercado interno</t>
  </si>
  <si>
    <t>HELADAS</t>
  </si>
  <si>
    <t>Desifección de semillas</t>
  </si>
  <si>
    <t>Abril</t>
  </si>
  <si>
    <t>Siembra Manual</t>
  </si>
  <si>
    <t>Mezcla Fertiliz. y otros</t>
  </si>
  <si>
    <t>Aplicación Biocidas (3)</t>
  </si>
  <si>
    <t>Sep-Octubre</t>
  </si>
  <si>
    <t>Aporca, limpias, fertiliz.,otr</t>
  </si>
  <si>
    <t>Junio a Octubre</t>
  </si>
  <si>
    <t>Cosecha y recolección</t>
  </si>
  <si>
    <t>Enero-Febrero</t>
  </si>
  <si>
    <t>Febrero</t>
  </si>
  <si>
    <t>Rastraje</t>
  </si>
  <si>
    <t>Marzo</t>
  </si>
  <si>
    <t>SEMILLAS</t>
  </si>
  <si>
    <t>Nitromag</t>
  </si>
  <si>
    <t>Abril- Ago- Octubre</t>
  </si>
  <si>
    <t>Superfosfato triple</t>
  </si>
  <si>
    <t>Muriato de Potasio</t>
  </si>
  <si>
    <t>Carbonato de Calcio</t>
  </si>
  <si>
    <t>Herbicida(1)</t>
  </si>
  <si>
    <t>Lt</t>
  </si>
  <si>
    <t>FUNGICIDAS</t>
  </si>
  <si>
    <t>fungicida(1)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</si>
  <si>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</si>
  <si>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</si>
  <si>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Enero-Feb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</si>
</sst>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_-;\-&quot;$&quot;\ * #,##0_-;_-&quot;$&quot;\ * &quot;-&quot;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0">
    <xf numFmtId="0" fontId="0" fillId="0" borderId="0" xfId="0" applyFont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" fillId="5" borderId="28" xfId="0" applyNumberFormat="1" applyFont="1" applyFill="1" applyBorder="1" applyAlignment="1">
      <alignment horizontal="right" vertical="center"/>
    </xf>
    <xf numFmtId="166" fontId="1" fillId="3" borderId="30" xfId="0" applyNumberFormat="1" applyFont="1" applyFill="1" applyBorder="1" applyAlignment="1">
      <alignment horizontal="right" vertical="center"/>
    </xf>
    <xf numFmtId="166" fontId="1" fillId="5" borderId="30" xfId="0" applyNumberFormat="1" applyFont="1" applyFill="1" applyBorder="1" applyAlignment="1">
      <alignment horizontal="right" vertical="center"/>
    </xf>
    <xf numFmtId="166" fontId="1" fillId="6" borderId="33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 wrapText="1"/>
    </xf>
    <xf numFmtId="17" fontId="6" fillId="0" borderId="56" xfId="0" applyNumberFormat="1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7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7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0" fontId="5" fillId="8" borderId="54" xfId="0" applyNumberFormat="1" applyFont="1" applyFill="1" applyBorder="1" applyAlignment="1">
      <alignment vertical="center"/>
    </xf>
    <xf numFmtId="0" fontId="5" fillId="8" borderId="55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7" fontId="5" fillId="8" borderId="4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  <protection locked="0"/>
    </xf>
    <xf numFmtId="164" fontId="7" fillId="0" borderId="56" xfId="0" applyNumberFormat="1" applyFont="1" applyBorder="1" applyAlignment="1" applyProtection="1">
      <alignment horizontal="center" vertical="center" wrapText="1"/>
    </xf>
    <xf numFmtId="164" fontId="7" fillId="0" borderId="56" xfId="0" applyNumberFormat="1" applyFont="1" applyBorder="1" applyAlignment="1">
      <alignment horizontal="center" vertical="center" wrapText="1"/>
    </xf>
    <xf numFmtId="164" fontId="7" fillId="0" borderId="56" xfId="0" applyNumberFormat="1" applyFont="1" applyBorder="1" applyAlignment="1" applyProtection="1">
      <alignment horizontal="center" vertical="center" wrapText="1"/>
      <protection locked="0"/>
    </xf>
    <xf numFmtId="164" fontId="7" fillId="10" borderId="56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56" xfId="0" applyFont="1" applyFill="1" applyBorder="1" applyAlignment="1" applyProtection="1">
      <alignment horizontal="center" vertical="center" wrapText="1"/>
    </xf>
    <xf numFmtId="0" fontId="7" fillId="10" borderId="56" xfId="0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7" fillId="0" borderId="56" xfId="0" applyFont="1" applyBorder="1" applyAlignment="1" applyProtection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7" fillId="10" borderId="56" xfId="0" applyFont="1" applyFill="1" applyBorder="1" applyAlignment="1">
      <alignment horizontal="left" vertical="center" wrapText="1"/>
    </xf>
    <xf numFmtId="0" fontId="8" fillId="10" borderId="56" xfId="0" applyFont="1" applyFill="1" applyBorder="1" applyAlignment="1">
      <alignment horizontal="left" vertical="center" wrapText="1"/>
    </xf>
    <xf numFmtId="49" fontId="11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center" vertical="center" wrapText="1"/>
    </xf>
    <xf numFmtId="49" fontId="2" fillId="2" borderId="5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47625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88"/>
  <sheetViews>
    <sheetView showGridLines="0" tabSelected="1" topLeftCell="A7" zoomScaleNormal="100" workbookViewId="0">
      <selection activeCell="I14" sqref="I14"/>
    </sheetView>
  </sheetViews>
  <sheetFormatPr baseColWidth="10" defaultColWidth="10.81640625" defaultRowHeight="11.25" customHeight="1" x14ac:dyDescent="0.35"/>
  <cols>
    <col min="1" max="1" width="4.453125" style="28" customWidth="1"/>
    <col min="2" max="2" width="28.26953125" style="28" customWidth="1"/>
    <col min="3" max="3" width="19.453125" style="28" customWidth="1"/>
    <col min="4" max="4" width="9.453125" style="28" customWidth="1"/>
    <col min="5" max="5" width="25.81640625" style="28" customWidth="1"/>
    <col min="6" max="6" width="19.54296875" style="28" customWidth="1"/>
    <col min="7" max="7" width="15.81640625" style="28" customWidth="1"/>
    <col min="8" max="246" width="10.81640625" style="28" customWidth="1"/>
    <col min="247" max="16384" width="10.81640625" style="29"/>
  </cols>
  <sheetData>
    <row r="1" spans="1:246" ht="15" customHeight="1" x14ac:dyDescent="0.35">
      <c r="A1" s="27"/>
      <c r="B1" s="27"/>
      <c r="C1" s="27"/>
      <c r="D1" s="27"/>
      <c r="E1" s="27"/>
      <c r="F1" s="27"/>
      <c r="G1" s="27"/>
    </row>
    <row r="2" spans="1:246" ht="15" customHeight="1" x14ac:dyDescent="0.35">
      <c r="A2" s="27"/>
      <c r="B2" s="27"/>
      <c r="C2" s="27"/>
      <c r="D2" s="27"/>
      <c r="E2" s="27"/>
      <c r="F2" s="27"/>
      <c r="G2" s="27"/>
    </row>
    <row r="3" spans="1:246" ht="15" customHeight="1" x14ac:dyDescent="0.35">
      <c r="A3" s="27"/>
      <c r="B3" s="27"/>
      <c r="C3" s="27"/>
      <c r="D3" s="27"/>
      <c r="E3" s="27"/>
      <c r="F3" s="27"/>
      <c r="G3" s="27"/>
    </row>
    <row r="4" spans="1:246" ht="15" customHeight="1" x14ac:dyDescent="0.35">
      <c r="A4" s="27"/>
      <c r="B4" s="27"/>
      <c r="C4" s="27"/>
      <c r="D4" s="27"/>
      <c r="E4" s="27"/>
      <c r="F4" s="27"/>
      <c r="G4" s="27"/>
    </row>
    <row r="5" spans="1:246" ht="15" customHeight="1" x14ac:dyDescent="0.35">
      <c r="A5" s="27"/>
      <c r="B5" s="27"/>
      <c r="C5" s="27"/>
      <c r="D5" s="27"/>
      <c r="E5" s="27"/>
      <c r="F5" s="27"/>
      <c r="G5" s="27"/>
    </row>
    <row r="6" spans="1:246" ht="15" customHeight="1" x14ac:dyDescent="0.35">
      <c r="A6" s="27"/>
      <c r="B6" s="27"/>
      <c r="C6" s="27"/>
      <c r="D6" s="27"/>
      <c r="E6" s="27"/>
      <c r="F6" s="27"/>
      <c r="G6" s="27"/>
    </row>
    <row r="7" spans="1:246" ht="15" customHeight="1" x14ac:dyDescent="0.35">
      <c r="A7" s="27"/>
      <c r="B7" s="27"/>
      <c r="C7" s="27"/>
      <c r="D7" s="27"/>
      <c r="E7" s="27"/>
      <c r="F7" s="27"/>
      <c r="G7" s="27"/>
    </row>
    <row r="8" spans="1:246" ht="15" customHeight="1" x14ac:dyDescent="0.35">
      <c r="A8" s="27"/>
      <c r="B8" s="30"/>
      <c r="C8" s="31"/>
      <c r="D8" s="27"/>
      <c r="E8" s="31"/>
      <c r="F8" s="31"/>
      <c r="G8" s="31"/>
    </row>
    <row r="9" spans="1:246" s="112" customFormat="1" ht="16.5" customHeight="1" x14ac:dyDescent="0.35">
      <c r="A9" s="110"/>
      <c r="B9" s="123" t="s">
        <v>0</v>
      </c>
      <c r="C9" s="109" t="s">
        <v>66</v>
      </c>
      <c r="D9" s="52"/>
      <c r="E9" s="134" t="s">
        <v>1</v>
      </c>
      <c r="F9" s="135"/>
      <c r="G9" s="61">
        <v>100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</row>
    <row r="10" spans="1:246" s="112" customFormat="1" ht="16.5" customHeight="1" x14ac:dyDescent="0.35">
      <c r="A10" s="110"/>
      <c r="B10" s="124" t="s">
        <v>2</v>
      </c>
      <c r="C10" s="109" t="s">
        <v>67</v>
      </c>
      <c r="D10" s="52"/>
      <c r="E10" s="132" t="s">
        <v>3</v>
      </c>
      <c r="F10" s="133"/>
      <c r="G10" s="62">
        <v>44621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</row>
    <row r="11" spans="1:246" s="112" customFormat="1" ht="16.5" customHeight="1" x14ac:dyDescent="0.35">
      <c r="A11" s="110"/>
      <c r="B11" s="124" t="s">
        <v>4</v>
      </c>
      <c r="C11" s="109" t="s">
        <v>68</v>
      </c>
      <c r="D11" s="52"/>
      <c r="E11" s="132" t="s">
        <v>5</v>
      </c>
      <c r="F11" s="133"/>
      <c r="G11" s="63">
        <v>450000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</row>
    <row r="12" spans="1:246" s="112" customFormat="1" ht="16.5" customHeight="1" x14ac:dyDescent="0.35">
      <c r="A12" s="110"/>
      <c r="B12" s="124" t="s">
        <v>6</v>
      </c>
      <c r="C12" s="109" t="s">
        <v>69</v>
      </c>
      <c r="D12" s="52"/>
      <c r="E12" s="138" t="s">
        <v>7</v>
      </c>
      <c r="F12" s="139"/>
      <c r="G12" s="63">
        <f>G9*G11</f>
        <v>45000000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</row>
    <row r="13" spans="1:246" s="112" customFormat="1" ht="16.5" customHeight="1" x14ac:dyDescent="0.35">
      <c r="A13" s="110"/>
      <c r="B13" s="124" t="s">
        <v>8</v>
      </c>
      <c r="C13" s="109" t="s">
        <v>70</v>
      </c>
      <c r="D13" s="52"/>
      <c r="E13" s="132" t="s">
        <v>9</v>
      </c>
      <c r="F13" s="133"/>
      <c r="G13" s="61" t="s">
        <v>71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</row>
    <row r="14" spans="1:246" s="112" customFormat="1" ht="16.5" customHeight="1" x14ac:dyDescent="0.35">
      <c r="A14" s="110"/>
      <c r="B14" s="124" t="s">
        <v>10</v>
      </c>
      <c r="C14" s="109" t="s">
        <v>70</v>
      </c>
      <c r="D14" s="52"/>
      <c r="E14" s="132" t="s">
        <v>11</v>
      </c>
      <c r="F14" s="133"/>
      <c r="G14" s="62" t="s">
        <v>98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</row>
    <row r="15" spans="1:246" s="112" customFormat="1" ht="16.5" customHeight="1" x14ac:dyDescent="0.35">
      <c r="A15" s="110"/>
      <c r="B15" s="124" t="s">
        <v>12</v>
      </c>
      <c r="C15" s="64">
        <v>44713</v>
      </c>
      <c r="D15" s="52"/>
      <c r="E15" s="132" t="s">
        <v>13</v>
      </c>
      <c r="F15" s="133"/>
      <c r="G15" s="61" t="s">
        <v>72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</row>
    <row r="16" spans="1:246" ht="12" customHeight="1" x14ac:dyDescent="0.35">
      <c r="A16" s="27"/>
      <c r="B16" s="34"/>
      <c r="C16" s="35"/>
      <c r="D16" s="3"/>
      <c r="E16" s="36"/>
      <c r="F16" s="36"/>
      <c r="G16" s="37"/>
    </row>
    <row r="17" spans="1:246" ht="12" customHeight="1" x14ac:dyDescent="0.35">
      <c r="A17" s="38"/>
      <c r="B17" s="136" t="s">
        <v>14</v>
      </c>
      <c r="C17" s="137"/>
      <c r="D17" s="137"/>
      <c r="E17" s="137"/>
      <c r="F17" s="137"/>
      <c r="G17" s="137"/>
    </row>
    <row r="18" spans="1:246" ht="12" customHeight="1" x14ac:dyDescent="0.35">
      <c r="A18" s="27"/>
      <c r="B18" s="39"/>
      <c r="C18" s="40"/>
      <c r="D18" s="40"/>
      <c r="E18" s="40"/>
      <c r="F18" s="41"/>
      <c r="G18" s="41"/>
    </row>
    <row r="19" spans="1:246" ht="12" customHeight="1" x14ac:dyDescent="0.35">
      <c r="A19" s="32"/>
      <c r="B19" s="1" t="s">
        <v>15</v>
      </c>
      <c r="C19" s="2"/>
      <c r="D19" s="3"/>
      <c r="E19" s="3"/>
      <c r="F19" s="3"/>
      <c r="G19" s="3"/>
    </row>
    <row r="20" spans="1:246" ht="24" customHeight="1" x14ac:dyDescent="0.35">
      <c r="A20" s="38"/>
      <c r="B20" s="4" t="s">
        <v>16</v>
      </c>
      <c r="C20" s="4" t="s">
        <v>17</v>
      </c>
      <c r="D20" s="4" t="s">
        <v>18</v>
      </c>
      <c r="E20" s="4" t="s">
        <v>19</v>
      </c>
      <c r="F20" s="4" t="s">
        <v>20</v>
      </c>
      <c r="G20" s="4" t="s">
        <v>21</v>
      </c>
    </row>
    <row r="21" spans="1:246" s="112" customFormat="1" ht="21" customHeight="1" x14ac:dyDescent="0.35">
      <c r="A21" s="113"/>
      <c r="B21" s="125" t="s">
        <v>73</v>
      </c>
      <c r="C21" s="115" t="s">
        <v>22</v>
      </c>
      <c r="D21" s="116">
        <v>1</v>
      </c>
      <c r="E21" s="114" t="s">
        <v>74</v>
      </c>
      <c r="F21" s="117">
        <v>25000</v>
      </c>
      <c r="G21" s="118">
        <f t="shared" ref="G21:G26" si="0">F21*D21</f>
        <v>25000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</row>
    <row r="22" spans="1:246" s="112" customFormat="1" ht="19.5" customHeight="1" x14ac:dyDescent="0.35">
      <c r="A22" s="113"/>
      <c r="B22" s="125" t="s">
        <v>75</v>
      </c>
      <c r="C22" s="115" t="s">
        <v>22</v>
      </c>
      <c r="D22" s="116">
        <v>12</v>
      </c>
      <c r="E22" s="114" t="s">
        <v>74</v>
      </c>
      <c r="F22" s="117">
        <v>25000</v>
      </c>
      <c r="G22" s="118">
        <f t="shared" si="0"/>
        <v>300000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</row>
    <row r="23" spans="1:246" s="112" customFormat="1" ht="19.5" customHeight="1" x14ac:dyDescent="0.35">
      <c r="A23" s="113"/>
      <c r="B23" s="125" t="s">
        <v>76</v>
      </c>
      <c r="C23" s="115" t="s">
        <v>22</v>
      </c>
      <c r="D23" s="116">
        <v>3</v>
      </c>
      <c r="E23" s="114" t="s">
        <v>74</v>
      </c>
      <c r="F23" s="117">
        <v>25000</v>
      </c>
      <c r="G23" s="118">
        <f t="shared" si="0"/>
        <v>75000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</row>
    <row r="24" spans="1:246" s="112" customFormat="1" ht="19.5" customHeight="1" x14ac:dyDescent="0.35">
      <c r="A24" s="113"/>
      <c r="B24" s="125" t="s">
        <v>77</v>
      </c>
      <c r="C24" s="115" t="s">
        <v>22</v>
      </c>
      <c r="D24" s="116">
        <v>3</v>
      </c>
      <c r="E24" s="114" t="s">
        <v>78</v>
      </c>
      <c r="F24" s="117">
        <v>25000</v>
      </c>
      <c r="G24" s="118">
        <f t="shared" si="0"/>
        <v>75000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</row>
    <row r="25" spans="1:246" s="112" customFormat="1" ht="19.5" customHeight="1" x14ac:dyDescent="0.35">
      <c r="A25" s="113"/>
      <c r="B25" s="125" t="s">
        <v>79</v>
      </c>
      <c r="C25" s="115" t="s">
        <v>22</v>
      </c>
      <c r="D25" s="116">
        <v>24</v>
      </c>
      <c r="E25" s="114" t="s">
        <v>80</v>
      </c>
      <c r="F25" s="117">
        <v>25000</v>
      </c>
      <c r="G25" s="118">
        <f t="shared" si="0"/>
        <v>600000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</row>
    <row r="26" spans="1:246" s="112" customFormat="1" ht="19.5" customHeight="1" x14ac:dyDescent="0.35">
      <c r="A26" s="113"/>
      <c r="B26" s="125" t="s">
        <v>81</v>
      </c>
      <c r="C26" s="115" t="s">
        <v>22</v>
      </c>
      <c r="D26" s="115">
        <v>29</v>
      </c>
      <c r="E26" s="115" t="s">
        <v>82</v>
      </c>
      <c r="F26" s="117">
        <v>25000</v>
      </c>
      <c r="G26" s="118">
        <f t="shared" si="0"/>
        <v>725000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</row>
    <row r="27" spans="1:246" ht="12.75" customHeight="1" x14ac:dyDescent="0.35">
      <c r="A27" s="38"/>
      <c r="B27" s="65" t="s">
        <v>23</v>
      </c>
      <c r="C27" s="66"/>
      <c r="D27" s="66"/>
      <c r="E27" s="66"/>
      <c r="F27" s="67"/>
      <c r="G27" s="68">
        <f>SUM(G21:G26)</f>
        <v>1800000</v>
      </c>
    </row>
    <row r="28" spans="1:246" ht="12" customHeight="1" x14ac:dyDescent="0.35">
      <c r="A28" s="27"/>
      <c r="B28" s="39"/>
      <c r="C28" s="41"/>
      <c r="D28" s="41"/>
      <c r="E28" s="41"/>
      <c r="F28" s="42"/>
      <c r="G28" s="42"/>
    </row>
    <row r="29" spans="1:246" ht="12" customHeight="1" x14ac:dyDescent="0.35">
      <c r="A29" s="32"/>
      <c r="B29" s="5" t="s">
        <v>24</v>
      </c>
      <c r="C29" s="6"/>
      <c r="D29" s="7"/>
      <c r="E29" s="7"/>
      <c r="F29" s="8"/>
      <c r="G29" s="8"/>
    </row>
    <row r="30" spans="1:246" ht="24" customHeight="1" x14ac:dyDescent="0.35">
      <c r="A30" s="32"/>
      <c r="B30" s="9" t="s">
        <v>16</v>
      </c>
      <c r="C30" s="10" t="s">
        <v>17</v>
      </c>
      <c r="D30" s="10" t="s">
        <v>18</v>
      </c>
      <c r="E30" s="9" t="s">
        <v>19</v>
      </c>
      <c r="F30" s="10" t="s">
        <v>20</v>
      </c>
      <c r="G30" s="9" t="s">
        <v>21</v>
      </c>
    </row>
    <row r="31" spans="1:246" ht="12" customHeight="1" x14ac:dyDescent="0.35">
      <c r="A31" s="32"/>
      <c r="B31" s="11"/>
      <c r="C31" s="12" t="s">
        <v>64</v>
      </c>
      <c r="D31" s="12"/>
      <c r="E31" s="12"/>
      <c r="F31" s="11"/>
      <c r="G31" s="11"/>
    </row>
    <row r="32" spans="1:246" ht="12" customHeight="1" x14ac:dyDescent="0.35">
      <c r="A32" s="32"/>
      <c r="B32" s="13" t="s">
        <v>25</v>
      </c>
      <c r="C32" s="14"/>
      <c r="D32" s="14"/>
      <c r="E32" s="14"/>
      <c r="F32" s="15"/>
      <c r="G32" s="15"/>
    </row>
    <row r="33" spans="1:246" ht="12" customHeight="1" x14ac:dyDescent="0.35">
      <c r="A33" s="27"/>
      <c r="B33" s="43"/>
      <c r="C33" s="44"/>
      <c r="D33" s="44"/>
      <c r="E33" s="44"/>
      <c r="F33" s="45"/>
      <c r="G33" s="45"/>
    </row>
    <row r="34" spans="1:246" ht="12" customHeight="1" x14ac:dyDescent="0.35">
      <c r="A34" s="32"/>
      <c r="B34" s="5" t="s">
        <v>26</v>
      </c>
      <c r="C34" s="6"/>
      <c r="D34" s="7"/>
      <c r="E34" s="7"/>
      <c r="F34" s="8"/>
      <c r="G34" s="8"/>
    </row>
    <row r="35" spans="1:246" ht="24" customHeight="1" x14ac:dyDescent="0.35">
      <c r="A35" s="32"/>
      <c r="B35" s="16" t="s">
        <v>16</v>
      </c>
      <c r="C35" s="16" t="s">
        <v>17</v>
      </c>
      <c r="D35" s="16" t="s">
        <v>18</v>
      </c>
      <c r="E35" s="16" t="s">
        <v>19</v>
      </c>
      <c r="F35" s="17" t="s">
        <v>20</v>
      </c>
      <c r="G35" s="16" t="s">
        <v>21</v>
      </c>
    </row>
    <row r="36" spans="1:246" s="112" customFormat="1" ht="12.75" customHeight="1" x14ac:dyDescent="0.35">
      <c r="A36" s="113"/>
      <c r="B36" s="125" t="s">
        <v>28</v>
      </c>
      <c r="C36" s="115" t="s">
        <v>27</v>
      </c>
      <c r="D36" s="116">
        <v>2.5</v>
      </c>
      <c r="E36" s="114" t="s">
        <v>83</v>
      </c>
      <c r="F36" s="117">
        <v>147200</v>
      </c>
      <c r="G36" s="118">
        <f>F36*D36</f>
        <v>368000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</row>
    <row r="37" spans="1:246" s="112" customFormat="1" ht="12.75" customHeight="1" x14ac:dyDescent="0.35">
      <c r="A37" s="113"/>
      <c r="B37" s="125" t="s">
        <v>84</v>
      </c>
      <c r="C37" s="115" t="s">
        <v>27</v>
      </c>
      <c r="D37" s="116">
        <v>4.5</v>
      </c>
      <c r="E37" s="114" t="s">
        <v>85</v>
      </c>
      <c r="F37" s="117">
        <v>119600</v>
      </c>
      <c r="G37" s="118">
        <f>F37*D37</f>
        <v>538200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</row>
    <row r="38" spans="1:246" ht="12.75" customHeight="1" x14ac:dyDescent="0.35">
      <c r="A38" s="32"/>
      <c r="B38" s="13" t="s">
        <v>29</v>
      </c>
      <c r="C38" s="14"/>
      <c r="D38" s="14"/>
      <c r="E38" s="14"/>
      <c r="F38" s="15"/>
      <c r="G38" s="57">
        <f>SUM(G36:G37)</f>
        <v>906200</v>
      </c>
    </row>
    <row r="39" spans="1:246" ht="12" customHeight="1" x14ac:dyDescent="0.35">
      <c r="A39" s="27"/>
      <c r="B39" s="43"/>
      <c r="C39" s="44"/>
      <c r="D39" s="44"/>
      <c r="E39" s="44"/>
      <c r="F39" s="45"/>
      <c r="G39" s="45"/>
    </row>
    <row r="40" spans="1:246" ht="12" customHeight="1" x14ac:dyDescent="0.35">
      <c r="A40" s="32"/>
      <c r="B40" s="5" t="s">
        <v>30</v>
      </c>
      <c r="C40" s="6"/>
      <c r="D40" s="7"/>
      <c r="E40" s="7"/>
      <c r="F40" s="8"/>
      <c r="G40" s="8"/>
    </row>
    <row r="41" spans="1:246" ht="24" customHeight="1" x14ac:dyDescent="0.35">
      <c r="A41" s="32"/>
      <c r="B41" s="17" t="s">
        <v>31</v>
      </c>
      <c r="C41" s="17" t="s">
        <v>32</v>
      </c>
      <c r="D41" s="17" t="s">
        <v>33</v>
      </c>
      <c r="E41" s="17" t="s">
        <v>19</v>
      </c>
      <c r="F41" s="17" t="s">
        <v>20</v>
      </c>
      <c r="G41" s="17" t="s">
        <v>21</v>
      </c>
    </row>
    <row r="42" spans="1:246" s="112" customFormat="1" ht="12.75" customHeight="1" x14ac:dyDescent="0.35">
      <c r="A42" s="113"/>
      <c r="B42" s="126" t="s">
        <v>86</v>
      </c>
      <c r="C42" s="114" t="s">
        <v>35</v>
      </c>
      <c r="D42" s="116">
        <v>4800</v>
      </c>
      <c r="E42" s="114" t="s">
        <v>78</v>
      </c>
      <c r="F42" s="118">
        <v>5000</v>
      </c>
      <c r="G42" s="118">
        <f t="shared" ref="G42:G51" si="1">F42*D42</f>
        <v>24000000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S42" s="111"/>
      <c r="FT42" s="111"/>
      <c r="FU42" s="111"/>
      <c r="FV42" s="111"/>
      <c r="FW42" s="111"/>
      <c r="FX42" s="111"/>
      <c r="FY42" s="111"/>
      <c r="FZ42" s="111"/>
      <c r="GA42" s="111"/>
      <c r="GB42" s="111"/>
      <c r="GC42" s="111"/>
      <c r="GD42" s="111"/>
      <c r="GE42" s="111"/>
      <c r="GF42" s="111"/>
      <c r="GG42" s="111"/>
      <c r="GH42" s="111"/>
      <c r="GI42" s="111"/>
      <c r="GJ42" s="111"/>
      <c r="GK42" s="111"/>
      <c r="GL42" s="111"/>
      <c r="GM42" s="111"/>
      <c r="GN42" s="111"/>
      <c r="GO42" s="111"/>
      <c r="GP42" s="111"/>
      <c r="GQ42" s="111"/>
      <c r="GR42" s="111"/>
      <c r="GS42" s="111"/>
      <c r="GT42" s="111"/>
      <c r="GU42" s="111"/>
      <c r="GV42" s="111"/>
      <c r="GW42" s="111"/>
      <c r="GX42" s="111"/>
      <c r="GY42" s="111"/>
      <c r="GZ42" s="111"/>
      <c r="HA42" s="111"/>
      <c r="HB42" s="111"/>
      <c r="HC42" s="111"/>
      <c r="HD42" s="111"/>
      <c r="HE42" s="111"/>
      <c r="HF42" s="111"/>
      <c r="HG42" s="111"/>
      <c r="HH42" s="111"/>
      <c r="HI42" s="111"/>
      <c r="HJ42" s="111"/>
      <c r="HK42" s="111"/>
      <c r="HL42" s="111"/>
      <c r="HM42" s="111"/>
      <c r="HN42" s="111"/>
      <c r="HO42" s="111"/>
      <c r="HP42" s="111"/>
      <c r="HQ42" s="111"/>
      <c r="HR42" s="111"/>
      <c r="HS42" s="111"/>
      <c r="HT42" s="111"/>
      <c r="HU42" s="111"/>
      <c r="HV42" s="111"/>
      <c r="HW42" s="111"/>
      <c r="HX42" s="111"/>
      <c r="HY42" s="111"/>
      <c r="HZ42" s="111"/>
      <c r="IA42" s="111"/>
      <c r="IB42" s="111"/>
      <c r="IC42" s="111"/>
      <c r="ID42" s="111"/>
      <c r="IE42" s="111"/>
      <c r="IF42" s="111"/>
      <c r="IG42" s="111"/>
      <c r="IH42" s="111"/>
      <c r="II42" s="111"/>
      <c r="IJ42" s="111"/>
      <c r="IK42" s="111"/>
      <c r="IL42" s="111"/>
    </row>
    <row r="43" spans="1:246" s="112" customFormat="1" ht="12.75" customHeight="1" x14ac:dyDescent="0.35">
      <c r="A43" s="113"/>
      <c r="B43" s="126" t="s">
        <v>34</v>
      </c>
      <c r="C43" s="114"/>
      <c r="D43" s="116"/>
      <c r="E43" s="114"/>
      <c r="F43" s="118"/>
      <c r="G43" s="118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11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</row>
    <row r="44" spans="1:246" s="112" customFormat="1" ht="12.75" customHeight="1" x14ac:dyDescent="0.35">
      <c r="A44" s="113"/>
      <c r="B44" s="127" t="s">
        <v>87</v>
      </c>
      <c r="C44" s="114" t="s">
        <v>35</v>
      </c>
      <c r="D44" s="116">
        <v>499.99999999999994</v>
      </c>
      <c r="E44" s="114" t="s">
        <v>88</v>
      </c>
      <c r="F44" s="119">
        <v>1348</v>
      </c>
      <c r="G44" s="118">
        <f t="shared" si="1"/>
        <v>673999.99999999988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S44" s="111"/>
      <c r="FT44" s="111"/>
      <c r="FU44" s="111"/>
      <c r="FV44" s="111"/>
      <c r="FW44" s="111"/>
      <c r="FX44" s="111"/>
      <c r="FY44" s="111"/>
      <c r="FZ44" s="111"/>
      <c r="GA44" s="111"/>
      <c r="GB44" s="111"/>
      <c r="GC44" s="111"/>
      <c r="GD44" s="111"/>
      <c r="GE44" s="111"/>
      <c r="GF44" s="111"/>
      <c r="GG44" s="111"/>
      <c r="GH44" s="111"/>
      <c r="GI44" s="111"/>
      <c r="GJ44" s="111"/>
      <c r="GK44" s="111"/>
      <c r="GL44" s="111"/>
      <c r="GM44" s="111"/>
      <c r="GN44" s="111"/>
      <c r="GO44" s="111"/>
      <c r="GP44" s="111"/>
      <c r="GQ44" s="111"/>
      <c r="GR44" s="111"/>
      <c r="GS44" s="111"/>
      <c r="GT44" s="111"/>
      <c r="GU44" s="111"/>
      <c r="GV44" s="111"/>
      <c r="GW44" s="111"/>
      <c r="GX44" s="111"/>
      <c r="GY44" s="111"/>
      <c r="GZ44" s="111"/>
      <c r="HA44" s="111"/>
      <c r="HB44" s="111"/>
      <c r="HC44" s="111"/>
      <c r="HD44" s="111"/>
      <c r="HE44" s="111"/>
      <c r="HF44" s="111"/>
      <c r="HG44" s="111"/>
      <c r="HH44" s="111"/>
      <c r="HI44" s="111"/>
      <c r="HJ44" s="111"/>
      <c r="HK44" s="111"/>
      <c r="HL44" s="111"/>
      <c r="HM44" s="111"/>
      <c r="HN44" s="111"/>
      <c r="HO44" s="111"/>
      <c r="HP44" s="111"/>
      <c r="HQ44" s="111"/>
      <c r="HR44" s="111"/>
      <c r="HS44" s="111"/>
      <c r="HT44" s="111"/>
      <c r="HU44" s="111"/>
      <c r="HV44" s="111"/>
      <c r="HW44" s="111"/>
      <c r="HX44" s="111"/>
      <c r="HY44" s="111"/>
      <c r="HZ44" s="111"/>
      <c r="IA44" s="111"/>
      <c r="IB44" s="111"/>
      <c r="IC44" s="111"/>
      <c r="ID44" s="111"/>
      <c r="IE44" s="111"/>
      <c r="IF44" s="111"/>
      <c r="IG44" s="111"/>
      <c r="IH44" s="111"/>
      <c r="II44" s="111"/>
      <c r="IJ44" s="111"/>
      <c r="IK44" s="111"/>
      <c r="IL44" s="111"/>
    </row>
    <row r="45" spans="1:246" s="112" customFormat="1" ht="12.75" customHeight="1" x14ac:dyDescent="0.35">
      <c r="A45" s="113"/>
      <c r="B45" s="127" t="s">
        <v>89</v>
      </c>
      <c r="C45" s="114" t="s">
        <v>35</v>
      </c>
      <c r="D45" s="116">
        <v>600</v>
      </c>
      <c r="E45" s="114" t="s">
        <v>74</v>
      </c>
      <c r="F45" s="119">
        <v>1440</v>
      </c>
      <c r="G45" s="118">
        <f t="shared" si="1"/>
        <v>864000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S45" s="111"/>
      <c r="FT45" s="111"/>
      <c r="FU45" s="111"/>
      <c r="FV45" s="111"/>
      <c r="FW45" s="111"/>
      <c r="FX45" s="111"/>
      <c r="FY45" s="111"/>
      <c r="FZ45" s="111"/>
      <c r="GA45" s="111"/>
      <c r="GB45" s="111"/>
      <c r="GC45" s="111"/>
      <c r="GD45" s="111"/>
      <c r="GE45" s="111"/>
      <c r="GF45" s="111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  <c r="GQ45" s="111"/>
      <c r="GR45" s="111"/>
      <c r="GS45" s="111"/>
      <c r="GT45" s="111"/>
      <c r="GU45" s="111"/>
      <c r="GV45" s="111"/>
      <c r="GW45" s="111"/>
      <c r="GX45" s="111"/>
      <c r="GY45" s="111"/>
      <c r="GZ45" s="111"/>
      <c r="HA45" s="111"/>
      <c r="HB45" s="111"/>
      <c r="HC45" s="111"/>
      <c r="HD45" s="111"/>
      <c r="HE45" s="111"/>
      <c r="HF45" s="111"/>
      <c r="HG45" s="111"/>
      <c r="HH45" s="111"/>
      <c r="HI45" s="111"/>
      <c r="HJ45" s="111"/>
      <c r="HK45" s="111"/>
      <c r="HL45" s="111"/>
      <c r="HM45" s="111"/>
      <c r="HN45" s="111"/>
      <c r="HO45" s="111"/>
      <c r="HP45" s="111"/>
      <c r="HQ45" s="111"/>
      <c r="HR45" s="111"/>
      <c r="HS45" s="111"/>
      <c r="HT45" s="111"/>
      <c r="HU45" s="111"/>
      <c r="HV45" s="111"/>
      <c r="HW45" s="111"/>
      <c r="HX45" s="111"/>
      <c r="HY45" s="111"/>
      <c r="HZ45" s="111"/>
      <c r="IA45" s="111"/>
      <c r="IB45" s="111"/>
      <c r="IC45" s="111"/>
      <c r="ID45" s="111"/>
      <c r="IE45" s="111"/>
      <c r="IF45" s="111"/>
      <c r="IG45" s="111"/>
      <c r="IH45" s="111"/>
      <c r="II45" s="111"/>
      <c r="IJ45" s="111"/>
      <c r="IK45" s="111"/>
      <c r="IL45" s="111"/>
    </row>
    <row r="46" spans="1:246" s="112" customFormat="1" ht="12.75" customHeight="1" x14ac:dyDescent="0.35">
      <c r="A46" s="113"/>
      <c r="B46" s="127" t="s">
        <v>90</v>
      </c>
      <c r="C46" s="114" t="s">
        <v>35</v>
      </c>
      <c r="D46" s="116">
        <v>400</v>
      </c>
      <c r="E46" s="114" t="s">
        <v>74</v>
      </c>
      <c r="F46" s="119">
        <v>1442.8</v>
      </c>
      <c r="G46" s="118">
        <f t="shared" si="1"/>
        <v>577120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</row>
    <row r="47" spans="1:246" s="112" customFormat="1" ht="12.75" customHeight="1" x14ac:dyDescent="0.35">
      <c r="A47" s="113"/>
      <c r="B47" s="127" t="s">
        <v>91</v>
      </c>
      <c r="C47" s="114" t="s">
        <v>35</v>
      </c>
      <c r="D47" s="116">
        <v>1000</v>
      </c>
      <c r="E47" s="114" t="s">
        <v>74</v>
      </c>
      <c r="F47" s="120">
        <v>90</v>
      </c>
      <c r="G47" s="118">
        <f t="shared" si="1"/>
        <v>90000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1"/>
      <c r="FI47" s="111"/>
      <c r="FJ47" s="111"/>
      <c r="FK47" s="111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111"/>
      <c r="GF47" s="111"/>
      <c r="GG47" s="111"/>
      <c r="GH47" s="111"/>
      <c r="GI47" s="111"/>
      <c r="GJ47" s="111"/>
      <c r="GK47" s="111"/>
      <c r="GL47" s="111"/>
      <c r="GM47" s="111"/>
      <c r="GN47" s="111"/>
      <c r="GO47" s="111"/>
      <c r="GP47" s="111"/>
      <c r="GQ47" s="111"/>
      <c r="GR47" s="111"/>
      <c r="GS47" s="111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111"/>
      <c r="HQ47" s="111"/>
      <c r="HR47" s="111"/>
      <c r="HS47" s="111"/>
      <c r="HT47" s="111"/>
      <c r="HU47" s="111"/>
      <c r="HV47" s="111"/>
      <c r="HW47" s="111"/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111"/>
      <c r="IJ47" s="111"/>
      <c r="IK47" s="111"/>
      <c r="IL47" s="111"/>
    </row>
    <row r="48" spans="1:246" s="112" customFormat="1" ht="12.75" customHeight="1" x14ac:dyDescent="0.35">
      <c r="A48" s="113"/>
      <c r="B48" s="126" t="s">
        <v>36</v>
      </c>
      <c r="C48" s="114"/>
      <c r="D48" s="116"/>
      <c r="E48" s="114"/>
      <c r="F48" s="120"/>
      <c r="G48" s="118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1"/>
      <c r="FI48" s="111"/>
      <c r="FJ48" s="111"/>
      <c r="FK48" s="111"/>
      <c r="FL48" s="111"/>
      <c r="FM48" s="111"/>
      <c r="FN48" s="111"/>
      <c r="FO48" s="111"/>
      <c r="FP48" s="111"/>
      <c r="FQ48" s="111"/>
      <c r="FR48" s="111"/>
      <c r="FS48" s="111"/>
      <c r="FT48" s="111"/>
      <c r="FU48" s="111"/>
      <c r="FV48" s="111"/>
      <c r="FW48" s="111"/>
      <c r="FX48" s="111"/>
      <c r="FY48" s="111"/>
      <c r="FZ48" s="111"/>
      <c r="GA48" s="111"/>
      <c r="GB48" s="111"/>
      <c r="GC48" s="111"/>
      <c r="GD48" s="111"/>
      <c r="GE48" s="111"/>
      <c r="GF48" s="111"/>
      <c r="GG48" s="111"/>
      <c r="GH48" s="111"/>
      <c r="GI48" s="111"/>
      <c r="GJ48" s="111"/>
      <c r="GK48" s="111"/>
      <c r="GL48" s="111"/>
      <c r="GM48" s="111"/>
      <c r="GN48" s="111"/>
      <c r="GO48" s="111"/>
      <c r="GP48" s="111"/>
      <c r="GQ48" s="111"/>
      <c r="GR48" s="111"/>
      <c r="GS48" s="111"/>
      <c r="GT48" s="111"/>
      <c r="GU48" s="111"/>
      <c r="GV48" s="111"/>
      <c r="GW48" s="111"/>
      <c r="GX48" s="111"/>
      <c r="GY48" s="111"/>
      <c r="GZ48" s="111"/>
      <c r="HA48" s="111"/>
      <c r="HB48" s="111"/>
      <c r="HC48" s="111"/>
      <c r="HD48" s="111"/>
      <c r="HE48" s="111"/>
      <c r="HF48" s="111"/>
      <c r="HG48" s="111"/>
      <c r="HH48" s="111"/>
      <c r="HI48" s="111"/>
      <c r="HJ48" s="111"/>
      <c r="HK48" s="111"/>
      <c r="HL48" s="111"/>
      <c r="HM48" s="111"/>
      <c r="HN48" s="111"/>
      <c r="HO48" s="111"/>
      <c r="HP48" s="111"/>
      <c r="HQ48" s="111"/>
      <c r="HR48" s="111"/>
      <c r="HS48" s="111"/>
      <c r="HT48" s="111"/>
      <c r="HU48" s="111"/>
      <c r="HV48" s="111"/>
      <c r="HW48" s="111"/>
      <c r="HX48" s="111"/>
      <c r="HY48" s="111"/>
      <c r="HZ48" s="111"/>
      <c r="IA48" s="111"/>
      <c r="IB48" s="111"/>
      <c r="IC48" s="111"/>
      <c r="ID48" s="111"/>
      <c r="IE48" s="111"/>
      <c r="IF48" s="111"/>
      <c r="IG48" s="111"/>
      <c r="IH48" s="111"/>
      <c r="II48" s="111"/>
      <c r="IJ48" s="111"/>
      <c r="IK48" s="111"/>
      <c r="IL48" s="111"/>
    </row>
    <row r="49" spans="1:246" s="112" customFormat="1" ht="12.75" customHeight="1" x14ac:dyDescent="0.35">
      <c r="A49" s="113"/>
      <c r="B49" s="128" t="s">
        <v>92</v>
      </c>
      <c r="C49" s="121" t="s">
        <v>93</v>
      </c>
      <c r="D49" s="122">
        <v>1.2</v>
      </c>
      <c r="E49" s="121" t="s">
        <v>78</v>
      </c>
      <c r="F49" s="117">
        <v>17250</v>
      </c>
      <c r="G49" s="118">
        <f t="shared" si="1"/>
        <v>20700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1"/>
      <c r="GP49" s="111"/>
      <c r="GQ49" s="111"/>
      <c r="GR49" s="111"/>
      <c r="GS49" s="111"/>
      <c r="GT49" s="111"/>
      <c r="GU49" s="111"/>
      <c r="GV49" s="111"/>
      <c r="GW49" s="111"/>
      <c r="GX49" s="111"/>
      <c r="GY49" s="111"/>
      <c r="GZ49" s="111"/>
      <c r="HA49" s="111"/>
      <c r="HB49" s="111"/>
      <c r="HC49" s="111"/>
      <c r="HD49" s="111"/>
      <c r="HE49" s="111"/>
      <c r="HF49" s="111"/>
      <c r="HG49" s="111"/>
      <c r="HH49" s="111"/>
      <c r="HI49" s="111"/>
      <c r="HJ49" s="111"/>
      <c r="HK49" s="111"/>
      <c r="HL49" s="111"/>
      <c r="HM49" s="111"/>
      <c r="HN49" s="111"/>
      <c r="HO49" s="111"/>
      <c r="HP49" s="111"/>
      <c r="HQ49" s="111"/>
      <c r="HR49" s="111"/>
      <c r="HS49" s="111"/>
      <c r="HT49" s="111"/>
      <c r="HU49" s="111"/>
      <c r="HV49" s="111"/>
      <c r="HW49" s="111"/>
      <c r="HX49" s="111"/>
      <c r="HY49" s="111"/>
      <c r="HZ49" s="111"/>
      <c r="IA49" s="111"/>
      <c r="IB49" s="111"/>
      <c r="IC49" s="111"/>
      <c r="ID49" s="111"/>
      <c r="IE49" s="111"/>
      <c r="IF49" s="111"/>
      <c r="IG49" s="111"/>
      <c r="IH49" s="111"/>
      <c r="II49" s="111"/>
      <c r="IJ49" s="111"/>
      <c r="IK49" s="111"/>
      <c r="IL49" s="111"/>
    </row>
    <row r="50" spans="1:246" s="112" customFormat="1" ht="12.75" customHeight="1" x14ac:dyDescent="0.35">
      <c r="A50" s="113"/>
      <c r="B50" s="129" t="s">
        <v>94</v>
      </c>
      <c r="C50" s="121"/>
      <c r="D50" s="122"/>
      <c r="E50" s="121"/>
      <c r="F50" s="117"/>
      <c r="G50" s="118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S50" s="111"/>
      <c r="FT50" s="111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1"/>
      <c r="GP50" s="111"/>
      <c r="GQ50" s="111"/>
      <c r="GR50" s="111"/>
      <c r="GS50" s="111"/>
      <c r="GT50" s="111"/>
      <c r="GU50" s="111"/>
      <c r="GV50" s="111"/>
      <c r="GW50" s="111"/>
      <c r="GX50" s="111"/>
      <c r="GY50" s="111"/>
      <c r="GZ50" s="111"/>
      <c r="HA50" s="111"/>
      <c r="HB50" s="111"/>
      <c r="HC50" s="111"/>
      <c r="HD50" s="111"/>
      <c r="HE50" s="111"/>
      <c r="HF50" s="111"/>
      <c r="HG50" s="111"/>
      <c r="HH50" s="111"/>
      <c r="HI50" s="111"/>
      <c r="HJ50" s="111"/>
      <c r="HK50" s="111"/>
      <c r="HL50" s="111"/>
      <c r="HM50" s="111"/>
      <c r="HN50" s="111"/>
      <c r="HO50" s="111"/>
      <c r="HP50" s="111"/>
      <c r="HQ50" s="111"/>
      <c r="HR50" s="111"/>
      <c r="HS50" s="111"/>
      <c r="HT50" s="111"/>
      <c r="HU50" s="111"/>
      <c r="HV50" s="111"/>
      <c r="HW50" s="111"/>
      <c r="HX50" s="111"/>
      <c r="HY50" s="111"/>
      <c r="HZ50" s="111"/>
      <c r="IA50" s="111"/>
      <c r="IB50" s="111"/>
      <c r="IC50" s="111"/>
      <c r="ID50" s="111"/>
      <c r="IE50" s="111"/>
      <c r="IF50" s="111"/>
      <c r="IG50" s="111"/>
      <c r="IH50" s="111"/>
      <c r="II50" s="111"/>
      <c r="IJ50" s="111"/>
      <c r="IK50" s="111"/>
      <c r="IL50" s="111"/>
    </row>
    <row r="51" spans="1:246" s="112" customFormat="1" ht="12.75" customHeight="1" x14ac:dyDescent="0.35">
      <c r="A51" s="113"/>
      <c r="B51" s="128" t="s">
        <v>95</v>
      </c>
      <c r="C51" s="121" t="s">
        <v>93</v>
      </c>
      <c r="D51" s="122">
        <v>3</v>
      </c>
      <c r="E51" s="121" t="s">
        <v>78</v>
      </c>
      <c r="F51" s="118">
        <v>34500</v>
      </c>
      <c r="G51" s="118">
        <f t="shared" si="1"/>
        <v>103500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/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/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111"/>
      <c r="ID51" s="111"/>
      <c r="IE51" s="111"/>
      <c r="IF51" s="111"/>
      <c r="IG51" s="111"/>
      <c r="IH51" s="111"/>
      <c r="II51" s="111"/>
      <c r="IJ51" s="111"/>
      <c r="IK51" s="111"/>
      <c r="IL51" s="111"/>
    </row>
    <row r="52" spans="1:246" ht="13.5" customHeight="1" x14ac:dyDescent="0.35">
      <c r="A52" s="32"/>
      <c r="B52" s="13" t="s">
        <v>37</v>
      </c>
      <c r="C52" s="14"/>
      <c r="D52" s="14"/>
      <c r="E52" s="14"/>
      <c r="F52" s="15"/>
      <c r="G52" s="57">
        <f>SUM(G42:G51)</f>
        <v>26329320</v>
      </c>
    </row>
    <row r="53" spans="1:246" ht="12" customHeight="1" x14ac:dyDescent="0.35">
      <c r="A53" s="27"/>
      <c r="B53" s="43"/>
      <c r="C53" s="44"/>
      <c r="D53" s="44"/>
      <c r="E53" s="46"/>
      <c r="F53" s="45"/>
      <c r="G53" s="45"/>
    </row>
    <row r="54" spans="1:246" ht="12" customHeight="1" x14ac:dyDescent="0.35">
      <c r="A54" s="32"/>
      <c r="B54" s="5" t="s">
        <v>38</v>
      </c>
      <c r="C54" s="6"/>
      <c r="D54" s="7"/>
      <c r="E54" s="7"/>
      <c r="F54" s="8"/>
      <c r="G54" s="8"/>
    </row>
    <row r="55" spans="1:246" ht="24" customHeight="1" x14ac:dyDescent="0.35">
      <c r="A55" s="32"/>
      <c r="B55" s="16" t="s">
        <v>39</v>
      </c>
      <c r="C55" s="17" t="s">
        <v>32</v>
      </c>
      <c r="D55" s="17" t="s">
        <v>33</v>
      </c>
      <c r="E55" s="16" t="s">
        <v>19</v>
      </c>
      <c r="F55" s="17" t="s">
        <v>20</v>
      </c>
      <c r="G55" s="16" t="s">
        <v>21</v>
      </c>
    </row>
    <row r="56" spans="1:246" ht="12.75" customHeight="1" x14ac:dyDescent="0.35">
      <c r="A56" s="38"/>
      <c r="B56" s="69"/>
      <c r="C56" s="70"/>
      <c r="D56" s="33"/>
      <c r="E56" s="51"/>
      <c r="F56" s="71"/>
      <c r="G56" s="33"/>
    </row>
    <row r="57" spans="1:246" ht="13.5" customHeight="1" x14ac:dyDescent="0.35">
      <c r="A57" s="32"/>
      <c r="B57" s="13" t="s">
        <v>65</v>
      </c>
      <c r="C57" s="58"/>
      <c r="D57" s="58"/>
      <c r="E57" s="58"/>
      <c r="F57" s="59"/>
      <c r="G57" s="60">
        <f>+G56</f>
        <v>0</v>
      </c>
    </row>
    <row r="58" spans="1:246" ht="12" customHeight="1" x14ac:dyDescent="0.35">
      <c r="A58" s="27"/>
      <c r="B58" s="47"/>
      <c r="C58" s="47"/>
      <c r="D58" s="47"/>
      <c r="E58" s="47"/>
      <c r="F58" s="48"/>
      <c r="G58" s="48"/>
    </row>
    <row r="59" spans="1:246" ht="12" customHeight="1" x14ac:dyDescent="0.35">
      <c r="A59" s="49"/>
      <c r="B59" s="22" t="s">
        <v>40</v>
      </c>
      <c r="C59" s="23"/>
      <c r="D59" s="23"/>
      <c r="E59" s="23"/>
      <c r="F59" s="23"/>
      <c r="G59" s="53">
        <f>G27+G38+G52+G57+G32</f>
        <v>29035520</v>
      </c>
    </row>
    <row r="60" spans="1:246" ht="12" customHeight="1" x14ac:dyDescent="0.35">
      <c r="A60" s="49"/>
      <c r="B60" s="24" t="s">
        <v>41</v>
      </c>
      <c r="C60" s="19"/>
      <c r="D60" s="19"/>
      <c r="E60" s="19"/>
      <c r="F60" s="19"/>
      <c r="G60" s="54">
        <f>G59*0.05</f>
        <v>1451776</v>
      </c>
    </row>
    <row r="61" spans="1:246" ht="12" customHeight="1" x14ac:dyDescent="0.35">
      <c r="A61" s="49"/>
      <c r="B61" s="25" t="s">
        <v>42</v>
      </c>
      <c r="C61" s="18"/>
      <c r="D61" s="18"/>
      <c r="E61" s="18"/>
      <c r="F61" s="18"/>
      <c r="G61" s="55">
        <f>G60+G59</f>
        <v>30487296</v>
      </c>
    </row>
    <row r="62" spans="1:246" ht="12" customHeight="1" x14ac:dyDescent="0.35">
      <c r="A62" s="49"/>
      <c r="B62" s="24" t="s">
        <v>43</v>
      </c>
      <c r="C62" s="19"/>
      <c r="D62" s="19"/>
      <c r="E62" s="19"/>
      <c r="F62" s="19"/>
      <c r="G62" s="54">
        <f>G12</f>
        <v>45000000</v>
      </c>
    </row>
    <row r="63" spans="1:246" ht="12" customHeight="1" x14ac:dyDescent="0.35">
      <c r="A63" s="49"/>
      <c r="B63" s="26" t="s">
        <v>44</v>
      </c>
      <c r="C63" s="72"/>
      <c r="D63" s="72"/>
      <c r="E63" s="72"/>
      <c r="F63" s="72"/>
      <c r="G63" s="56">
        <f>G62-G61</f>
        <v>14512704</v>
      </c>
    </row>
    <row r="64" spans="1:246" ht="12" customHeight="1" x14ac:dyDescent="0.35">
      <c r="A64" s="49"/>
      <c r="B64" s="73" t="s">
        <v>96</v>
      </c>
      <c r="C64" s="74"/>
      <c r="D64" s="74"/>
      <c r="E64" s="74"/>
      <c r="F64" s="74"/>
      <c r="G64" s="20"/>
    </row>
    <row r="65" spans="1:7" ht="12.75" customHeight="1" thickBot="1" x14ac:dyDescent="0.4">
      <c r="A65" s="49"/>
      <c r="B65" s="75"/>
      <c r="C65" s="74"/>
      <c r="D65" s="74"/>
      <c r="E65" s="74"/>
      <c r="F65" s="74"/>
      <c r="G65" s="20"/>
    </row>
    <row r="66" spans="1:7" ht="12" customHeight="1" x14ac:dyDescent="0.35">
      <c r="A66" s="49"/>
      <c r="B66" s="76" t="s">
        <v>97</v>
      </c>
      <c r="C66" s="77"/>
      <c r="D66" s="77"/>
      <c r="E66" s="77"/>
      <c r="F66" s="78"/>
      <c r="G66" s="20"/>
    </row>
    <row r="67" spans="1:7" ht="12" customHeight="1" x14ac:dyDescent="0.35">
      <c r="A67" s="49"/>
      <c r="B67" s="79" t="s">
        <v>45</v>
      </c>
      <c r="C67" s="75"/>
      <c r="D67" s="75"/>
      <c r="E67" s="75"/>
      <c r="F67" s="80"/>
      <c r="G67" s="20"/>
    </row>
    <row r="68" spans="1:7" ht="12" customHeight="1" x14ac:dyDescent="0.35">
      <c r="A68" s="49"/>
      <c r="B68" s="79" t="s">
        <v>46</v>
      </c>
      <c r="C68" s="75"/>
      <c r="D68" s="75"/>
      <c r="E68" s="75"/>
      <c r="F68" s="80"/>
      <c r="G68" s="20"/>
    </row>
    <row r="69" spans="1:7" ht="12" customHeight="1" x14ac:dyDescent="0.35">
      <c r="A69" s="49"/>
      <c r="B69" s="79" t="s">
        <v>47</v>
      </c>
      <c r="C69" s="75"/>
      <c r="D69" s="75"/>
      <c r="E69" s="75"/>
      <c r="F69" s="80"/>
      <c r="G69" s="20"/>
    </row>
    <row r="70" spans="1:7" ht="12" customHeight="1" x14ac:dyDescent="0.35">
      <c r="A70" s="49"/>
      <c r="B70" s="79" t="s">
        <v>48</v>
      </c>
      <c r="C70" s="75"/>
      <c r="D70" s="75"/>
      <c r="E70" s="75"/>
      <c r="F70" s="80"/>
      <c r="G70" s="20"/>
    </row>
    <row r="71" spans="1:7" ht="12" customHeight="1" x14ac:dyDescent="0.35">
      <c r="A71" s="49"/>
      <c r="B71" s="79" t="s">
        <v>49</v>
      </c>
      <c r="C71" s="75"/>
      <c r="D71" s="75"/>
      <c r="E71" s="75"/>
      <c r="F71" s="80"/>
      <c r="G71" s="20"/>
    </row>
    <row r="72" spans="1:7" ht="12.75" customHeight="1" thickBot="1" x14ac:dyDescent="0.4">
      <c r="A72" s="49"/>
      <c r="B72" s="81" t="s">
        <v>50</v>
      </c>
      <c r="C72" s="82"/>
      <c r="D72" s="82"/>
      <c r="E72" s="82"/>
      <c r="F72" s="83"/>
      <c r="G72" s="20"/>
    </row>
    <row r="73" spans="1:7" ht="12.75" customHeight="1" x14ac:dyDescent="0.35">
      <c r="A73" s="49"/>
      <c r="B73" s="75"/>
      <c r="C73" s="75"/>
      <c r="D73" s="75"/>
      <c r="E73" s="75"/>
      <c r="F73" s="75"/>
      <c r="G73" s="20"/>
    </row>
    <row r="74" spans="1:7" ht="15" customHeight="1" thickBot="1" x14ac:dyDescent="0.4">
      <c r="A74" s="49"/>
      <c r="B74" s="130" t="s">
        <v>51</v>
      </c>
      <c r="C74" s="131"/>
      <c r="D74" s="84"/>
      <c r="E74" s="85"/>
      <c r="F74" s="85"/>
      <c r="G74" s="20"/>
    </row>
    <row r="75" spans="1:7" ht="12" customHeight="1" x14ac:dyDescent="0.35">
      <c r="A75" s="49"/>
      <c r="B75" s="86" t="s">
        <v>39</v>
      </c>
      <c r="C75" s="87" t="s">
        <v>52</v>
      </c>
      <c r="D75" s="88" t="s">
        <v>53</v>
      </c>
      <c r="E75" s="85"/>
      <c r="F75" s="85"/>
      <c r="G75" s="20"/>
    </row>
    <row r="76" spans="1:7" ht="12" customHeight="1" x14ac:dyDescent="0.35">
      <c r="A76" s="49"/>
      <c r="B76" s="89" t="s">
        <v>54</v>
      </c>
      <c r="C76" s="90">
        <f>+G27</f>
        <v>1800000</v>
      </c>
      <c r="D76" s="91">
        <f>(C76/C82)</f>
        <v>5.9040985464896591E-2</v>
      </c>
      <c r="E76" s="85"/>
      <c r="F76" s="85"/>
      <c r="G76" s="20"/>
    </row>
    <row r="77" spans="1:7" ht="12" customHeight="1" x14ac:dyDescent="0.35">
      <c r="A77" s="49"/>
      <c r="B77" s="89" t="s">
        <v>55</v>
      </c>
      <c r="C77" s="92">
        <f>+G32</f>
        <v>0</v>
      </c>
      <c r="D77" s="91">
        <v>0</v>
      </c>
      <c r="E77" s="85"/>
      <c r="F77" s="85"/>
      <c r="G77" s="20"/>
    </row>
    <row r="78" spans="1:7" ht="12" customHeight="1" x14ac:dyDescent="0.35">
      <c r="A78" s="49"/>
      <c r="B78" s="89" t="s">
        <v>56</v>
      </c>
      <c r="C78" s="90">
        <f>+G38</f>
        <v>906200</v>
      </c>
      <c r="D78" s="91">
        <f>(C78/C82)</f>
        <v>2.9723856126827385E-2</v>
      </c>
      <c r="E78" s="85"/>
      <c r="F78" s="85"/>
      <c r="G78" s="20"/>
    </row>
    <row r="79" spans="1:7" ht="12" customHeight="1" x14ac:dyDescent="0.35">
      <c r="A79" s="49"/>
      <c r="B79" s="89" t="s">
        <v>31</v>
      </c>
      <c r="C79" s="90">
        <f>+G52</f>
        <v>26329320</v>
      </c>
      <c r="D79" s="91">
        <f>(C79/C82)</f>
        <v>0.8636161107892284</v>
      </c>
      <c r="E79" s="85"/>
      <c r="F79" s="85"/>
      <c r="G79" s="20"/>
    </row>
    <row r="80" spans="1:7" ht="12" customHeight="1" x14ac:dyDescent="0.35">
      <c r="A80" s="49"/>
      <c r="B80" s="89" t="s">
        <v>57</v>
      </c>
      <c r="C80" s="93">
        <f>+G57</f>
        <v>0</v>
      </c>
      <c r="D80" s="91">
        <f>(C80/C82)</f>
        <v>0</v>
      </c>
      <c r="E80" s="94"/>
      <c r="F80" s="94"/>
      <c r="G80" s="20"/>
    </row>
    <row r="81" spans="1:7" ht="12" customHeight="1" x14ac:dyDescent="0.35">
      <c r="A81" s="49"/>
      <c r="B81" s="89" t="s">
        <v>58</v>
      </c>
      <c r="C81" s="93">
        <f>+G60</f>
        <v>1451776</v>
      </c>
      <c r="D81" s="91">
        <f>(C81/C82)</f>
        <v>4.7619047619047616E-2</v>
      </c>
      <c r="E81" s="94"/>
      <c r="F81" s="94"/>
      <c r="G81" s="20"/>
    </row>
    <row r="82" spans="1:7" ht="12.75" customHeight="1" thickBot="1" x14ac:dyDescent="0.4">
      <c r="A82" s="49"/>
      <c r="B82" s="95" t="s">
        <v>59</v>
      </c>
      <c r="C82" s="96">
        <f>SUM(C76:C81)</f>
        <v>30487296</v>
      </c>
      <c r="D82" s="97">
        <f>SUM(D76:D81)</f>
        <v>1</v>
      </c>
      <c r="E82" s="94"/>
      <c r="F82" s="94"/>
      <c r="G82" s="20"/>
    </row>
    <row r="83" spans="1:7" ht="12" customHeight="1" x14ac:dyDescent="0.35">
      <c r="A83" s="49"/>
      <c r="B83" s="75"/>
      <c r="C83" s="74"/>
      <c r="D83" s="74"/>
      <c r="E83" s="74"/>
      <c r="F83" s="74"/>
      <c r="G83" s="20"/>
    </row>
    <row r="84" spans="1:7" ht="12.75" customHeight="1" x14ac:dyDescent="0.35">
      <c r="A84" s="49"/>
      <c r="B84" s="98"/>
      <c r="C84" s="74"/>
      <c r="D84" s="74"/>
      <c r="E84" s="74"/>
      <c r="F84" s="74"/>
      <c r="G84" s="20"/>
    </row>
    <row r="85" spans="1:7" ht="12" customHeight="1" thickBot="1" x14ac:dyDescent="0.4">
      <c r="A85" s="50"/>
      <c r="B85" s="99"/>
      <c r="C85" s="100" t="s">
        <v>60</v>
      </c>
      <c r="D85" s="101"/>
      <c r="E85" s="102"/>
      <c r="F85" s="103"/>
      <c r="G85" s="20"/>
    </row>
    <row r="86" spans="1:7" ht="12" customHeight="1" x14ac:dyDescent="0.35">
      <c r="A86" s="49"/>
      <c r="B86" s="104" t="s">
        <v>61</v>
      </c>
      <c r="C86" s="105">
        <v>100</v>
      </c>
      <c r="D86" s="105">
        <v>200</v>
      </c>
      <c r="E86" s="106">
        <v>300</v>
      </c>
      <c r="F86" s="107"/>
      <c r="G86" s="21"/>
    </row>
    <row r="87" spans="1:7" ht="12.75" customHeight="1" thickBot="1" x14ac:dyDescent="0.4">
      <c r="A87" s="49"/>
      <c r="B87" s="95" t="s">
        <v>62</v>
      </c>
      <c r="C87" s="96">
        <f>(G61/C86)</f>
        <v>304872.96000000002</v>
      </c>
      <c r="D87" s="96">
        <f>(G61/D86)</f>
        <v>152436.48000000001</v>
      </c>
      <c r="E87" s="108">
        <f>(G61/E86)</f>
        <v>101624.32000000001</v>
      </c>
      <c r="F87" s="107"/>
      <c r="G87" s="21"/>
    </row>
    <row r="88" spans="1:7" ht="15.65" customHeight="1" x14ac:dyDescent="0.35">
      <c r="A88" s="49"/>
      <c r="B88" s="73" t="s">
        <v>63</v>
      </c>
      <c r="C88" s="75"/>
      <c r="D88" s="75"/>
      <c r="E88" s="75"/>
      <c r="F88" s="75"/>
      <c r="G88" s="75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BLANDINO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2022-07-25T22:10:38Z</dcterms:modified>
</cp:coreProperties>
</file>