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URACAUTIN\"/>
    </mc:Choice>
  </mc:AlternateContent>
  <bookViews>
    <workbookView xWindow="0" yWindow="0" windowWidth="28800" windowHeight="12435"/>
  </bookViews>
  <sheets>
    <sheet name="Avena forraje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1" l="1"/>
  <c r="C69" i="1"/>
  <c r="D47" i="1"/>
  <c r="G47" i="1" s="1"/>
  <c r="G48" i="1" s="1"/>
  <c r="C72" i="1" s="1"/>
  <c r="G42" i="1" l="1"/>
  <c r="G41" i="1"/>
  <c r="G33" i="1"/>
  <c r="G34" i="1"/>
  <c r="G35" i="1"/>
  <c r="G36" i="1"/>
  <c r="G32" i="1"/>
  <c r="G23" i="1"/>
  <c r="C68" i="1" s="1"/>
  <c r="G37" i="1" l="1"/>
  <c r="C70" i="1" s="1"/>
  <c r="G12" i="1"/>
  <c r="G54" i="1" s="1"/>
  <c r="G43" i="1" l="1"/>
  <c r="C71" i="1" l="1"/>
  <c r="G51" i="1"/>
  <c r="G52" i="1" s="1"/>
  <c r="C73" i="1" s="1"/>
  <c r="C74" i="1" l="1"/>
  <c r="D73" i="1" s="1"/>
  <c r="G53" i="1"/>
  <c r="D79" i="1" l="1"/>
  <c r="G55" i="1"/>
  <c r="D71" i="1"/>
  <c r="C79" i="1"/>
  <c r="D70" i="1"/>
  <c r="D68" i="1"/>
  <c r="D72" i="1"/>
  <c r="E79" i="1"/>
  <c r="D74" i="1" l="1"/>
</calcChain>
</file>

<file path=xl/sharedStrings.xml><?xml version="1.0" encoding="utf-8"?>
<sst xmlns="http://schemas.openxmlformats.org/spreadsheetml/2006/main" count="123" uniqueCount="89">
  <si>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</si>
  <si>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</si>
  <si>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</si>
  <si>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</si>
  <si>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</si>
  <si>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</si>
  <si>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</si>
  <si>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</si>
  <si>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</si>
  <si>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</si>
  <si>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</si>
  <si>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</si>
  <si>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</si>
  <si>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</si>
  <si>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</si>
  <si>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</si>
  <si>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</si>
  <si>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</si>
  <si>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</si>
  <si>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</si>
  <si>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</si>
  <si>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</si>
  <si>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</si>
  <si>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MAQUINARIA</t>
  </si>
  <si>
    <t>Subtotal Costo Maquinaria</t>
  </si>
  <si>
    <t>INSUMOS</t>
  </si>
  <si>
    <t>Insumos</t>
  </si>
  <si>
    <t>Unidad (Kg/l/u)</t>
  </si>
  <si>
    <t>Kg</t>
  </si>
  <si>
    <t>Subtotal Insumos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</si>
  <si>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</si>
  <si>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</si>
  <si>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</si>
  <si>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</si>
  <si>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</si>
  <si>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</si>
  <si>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</si>
  <si>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</si>
  <si>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</si>
  <si>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</si>
  <si>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</si>
  <si>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</si>
  <si>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</si>
  <si>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</si>
  <si>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</si>
  <si>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</si>
  <si>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</si>
  <si>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</si>
  <si>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</si>
  <si>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</si>
  <si>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</si>
  <si>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</si>
  <si>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PRECIO ESPERADO ($/Kg)</t>
  </si>
  <si>
    <t>Araucania</t>
  </si>
  <si>
    <t>Curacautin</t>
  </si>
  <si>
    <t>Mercado local</t>
  </si>
  <si>
    <t>Diciembre- Marzo</t>
  </si>
  <si>
    <t xml:space="preserve">Cantidad </t>
  </si>
  <si>
    <t>COSTO TOTAL/colmena.</t>
  </si>
  <si>
    <t>Strigosa</t>
  </si>
  <si>
    <t>vientos, heladas, lluvia, nieve</t>
  </si>
  <si>
    <t>Limpieza y cercos</t>
  </si>
  <si>
    <t>Agosto</t>
  </si>
  <si>
    <t>Siembra</t>
  </si>
  <si>
    <t>Septiembre</t>
  </si>
  <si>
    <t>Guarda</t>
  </si>
  <si>
    <t>Diciembre-Febrero</t>
  </si>
  <si>
    <t xml:space="preserve">Araduras </t>
  </si>
  <si>
    <t>Abril -Mayo</t>
  </si>
  <si>
    <t>Rastrajes (offset)</t>
  </si>
  <si>
    <t>Vibrocultivador o clavos</t>
  </si>
  <si>
    <t>Rodon</t>
  </si>
  <si>
    <t>Semilla Avena Strigosa</t>
  </si>
  <si>
    <t>Mezcla alta fertilidad 11-30-11</t>
  </si>
  <si>
    <t>Costo unitario ($/fardo) (*)</t>
  </si>
  <si>
    <t>JORNADAS ANIMAL</t>
  </si>
  <si>
    <t>Subtotal Jornadas Animal</t>
  </si>
  <si>
    <t>OTROS</t>
  </si>
  <si>
    <t>Cantidad (Kg/l/u)</t>
  </si>
  <si>
    <t xml:space="preserve">Traslados </t>
  </si>
  <si>
    <t>kg</t>
  </si>
  <si>
    <t>Marzo-Abril</t>
  </si>
  <si>
    <t>Subtotal Otros</t>
  </si>
  <si>
    <t>JM</t>
  </si>
  <si>
    <t>Rendimiento (kg/há)</t>
  </si>
  <si>
    <t>ESCENARIOS COSTO UNITARIO  ($/há)</t>
  </si>
  <si>
    <t>$/há</t>
  </si>
  <si>
    <t>Avena forrajera</t>
  </si>
  <si>
    <t>RENDIMIENTO (Fardos/há)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</si>
</sst>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7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theme="0" tint="-0.34998626667073579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8"/>
      </right>
      <top style="thin">
        <color theme="0" tint="-0.34998626667073579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theme="0" tint="-0.34998626667073579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4" fillId="0" borderId="18"/>
  </cellStyleXfs>
  <cellXfs count="18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0" fontId="0" fillId="2" borderId="16" xfId="0" applyFont="1" applyFill="1" applyBorder="1" applyAlignment="1"/>
    <xf numFmtId="0" fontId="9" fillId="6" borderId="18" xfId="0" applyFont="1" applyFill="1" applyBorder="1" applyAlignment="1"/>
    <xf numFmtId="49" fontId="7" fillId="7" borderId="19" xfId="0" applyNumberFormat="1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164" fontId="11" fillId="2" borderId="18" xfId="0" applyNumberFormat="1" applyFont="1" applyFill="1" applyBorder="1" applyAlignment="1">
      <alignment vertical="center"/>
    </xf>
    <xf numFmtId="0" fontId="9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49" fontId="7" fillId="7" borderId="29" xfId="0" applyNumberFormat="1" applyFont="1" applyFill="1" applyBorder="1" applyAlignment="1">
      <alignment vertical="center"/>
    </xf>
    <xf numFmtId="49" fontId="9" fillId="7" borderId="30" xfId="0" applyNumberFormat="1" applyFont="1" applyFill="1" applyBorder="1" applyAlignment="1"/>
    <xf numFmtId="49" fontId="7" fillId="2" borderId="31" xfId="0" applyNumberFormat="1" applyFont="1" applyFill="1" applyBorder="1" applyAlignment="1">
      <alignment vertical="center"/>
    </xf>
    <xf numFmtId="49" fontId="7" fillId="7" borderId="33" xfId="0" applyNumberFormat="1" applyFont="1" applyFill="1" applyBorder="1" applyAlignment="1">
      <alignment vertical="center"/>
    </xf>
    <xf numFmtId="165" fontId="7" fillId="7" borderId="34" xfId="0" applyNumberFormat="1" applyFont="1" applyFill="1" applyBorder="1" applyAlignment="1">
      <alignment vertical="center"/>
    </xf>
    <xf numFmtId="9" fontId="7" fillId="7" borderId="35" xfId="0" applyNumberFormat="1" applyFont="1" applyFill="1" applyBorder="1" applyAlignment="1">
      <alignment vertical="center"/>
    </xf>
    <xf numFmtId="0" fontId="9" fillId="8" borderId="38" xfId="0" applyFont="1" applyFill="1" applyBorder="1" applyAlignment="1"/>
    <xf numFmtId="0" fontId="9" fillId="2" borderId="18" xfId="0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49" fontId="7" fillId="2" borderId="39" xfId="0" applyNumberFormat="1" applyFont="1" applyFill="1" applyBorder="1" applyAlignment="1">
      <alignment vertical="center"/>
    </xf>
    <xf numFmtId="0" fontId="9" fillId="2" borderId="40" xfId="0" applyFont="1" applyFill="1" applyBorder="1" applyAlignment="1"/>
    <xf numFmtId="0" fontId="9" fillId="2" borderId="41" xfId="0" applyFont="1" applyFill="1" applyBorder="1" applyAlignment="1"/>
    <xf numFmtId="49" fontId="9" fillId="2" borderId="42" xfId="0" applyNumberFormat="1" applyFont="1" applyFill="1" applyBorder="1" applyAlignment="1">
      <alignment vertical="center"/>
    </xf>
    <xf numFmtId="0" fontId="9" fillId="2" borderId="43" xfId="0" applyFont="1" applyFill="1" applyBorder="1" applyAlignment="1"/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 applyAlignment="1"/>
    <xf numFmtId="0" fontId="9" fillId="2" borderId="46" xfId="0" applyFont="1" applyFill="1" applyBorder="1" applyAlignment="1"/>
    <xf numFmtId="0" fontId="7" fillId="6" borderId="18" xfId="0" applyFont="1" applyFill="1" applyBorder="1" applyAlignment="1">
      <alignment vertical="center"/>
    </xf>
    <xf numFmtId="0" fontId="4" fillId="8" borderId="17" xfId="0" applyFont="1" applyFill="1" applyBorder="1" applyAlignment="1">
      <alignment vertical="center"/>
    </xf>
    <xf numFmtId="49" fontId="12" fillId="8" borderId="18" xfId="0" applyNumberFormat="1" applyFont="1" applyFill="1" applyBorder="1" applyAlignment="1">
      <alignment vertical="center"/>
    </xf>
    <xf numFmtId="0" fontId="4" fillId="8" borderId="18" xfId="0" applyFont="1" applyFill="1" applyBorder="1" applyAlignment="1">
      <alignment vertical="center"/>
    </xf>
    <xf numFmtId="0" fontId="4" fillId="8" borderId="47" xfId="0" applyFont="1" applyFill="1" applyBorder="1" applyAlignment="1">
      <alignment vertical="center"/>
    </xf>
    <xf numFmtId="49" fontId="7" fillId="7" borderId="48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0" fontId="13" fillId="0" borderId="51" xfId="0" applyFont="1" applyBorder="1" applyAlignment="1">
      <alignment horizontal="right" wrapText="1"/>
    </xf>
    <xf numFmtId="49" fontId="3" fillId="3" borderId="53" xfId="0" applyNumberFormat="1" applyFont="1" applyFill="1" applyBorder="1" applyAlignment="1">
      <alignment vertical="center"/>
    </xf>
    <xf numFmtId="0" fontId="15" fillId="0" borderId="18" xfId="1" applyFont="1" applyBorder="1" applyAlignment="1">
      <alignment horizontal="left"/>
    </xf>
    <xf numFmtId="0" fontId="9" fillId="0" borderId="18" xfId="1" applyFont="1" applyBorder="1" applyAlignment="1">
      <alignment horizontal="center"/>
    </xf>
    <xf numFmtId="0" fontId="15" fillId="0" borderId="18" xfId="1" applyFont="1" applyBorder="1" applyAlignment="1">
      <alignment horizontal="center"/>
    </xf>
    <xf numFmtId="3" fontId="15" fillId="0" borderId="18" xfId="1" applyNumberFormat="1" applyFont="1" applyBorder="1" applyAlignment="1">
      <alignment horizontal="right"/>
    </xf>
    <xf numFmtId="3" fontId="15" fillId="9" borderId="18" xfId="0" applyNumberFormat="1" applyFont="1" applyFill="1" applyBorder="1"/>
    <xf numFmtId="0" fontId="9" fillId="0" borderId="18" xfId="1" applyFont="1" applyBorder="1" applyAlignment="1">
      <alignment horizontal="left"/>
    </xf>
    <xf numFmtId="3" fontId="9" fillId="0" borderId="18" xfId="1" applyNumberFormat="1" applyFont="1" applyBorder="1" applyAlignment="1">
      <alignment horizontal="right"/>
    </xf>
    <xf numFmtId="0" fontId="0" fillId="0" borderId="63" xfId="0" applyNumberFormat="1" applyFont="1" applyBorder="1" applyAlignment="1"/>
    <xf numFmtId="49" fontId="3" fillId="0" borderId="18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vertical="center"/>
    </xf>
    <xf numFmtId="9" fontId="9" fillId="0" borderId="32" xfId="0" applyNumberFormat="1" applyFont="1" applyFill="1" applyBorder="1" applyAlignment="1"/>
    <xf numFmtId="0" fontId="7" fillId="0" borderId="5" xfId="0" applyNumberFormat="1" applyFont="1" applyFill="1" applyBorder="1" applyAlignment="1">
      <alignment vertical="center"/>
    </xf>
    <xf numFmtId="165" fontId="7" fillId="0" borderId="5" xfId="0" applyNumberFormat="1" applyFont="1" applyFill="1" applyBorder="1" applyAlignment="1">
      <alignment vertical="center"/>
    </xf>
    <xf numFmtId="0" fontId="7" fillId="0" borderId="49" xfId="0" applyNumberFormat="1" applyFont="1" applyFill="1" applyBorder="1" applyAlignment="1">
      <alignment vertical="center"/>
    </xf>
    <xf numFmtId="0" fontId="7" fillId="0" borderId="50" xfId="0" applyNumberFormat="1" applyFont="1" applyFill="1" applyBorder="1" applyAlignment="1">
      <alignment vertical="center"/>
    </xf>
    <xf numFmtId="165" fontId="7" fillId="0" borderId="34" xfId="0" applyNumberFormat="1" applyFont="1" applyFill="1" applyBorder="1" applyAlignment="1">
      <alignment vertical="center"/>
    </xf>
    <xf numFmtId="165" fontId="7" fillId="0" borderId="35" xfId="0" applyNumberFormat="1" applyFont="1" applyFill="1" applyBorder="1" applyAlignment="1">
      <alignment vertical="center"/>
    </xf>
    <xf numFmtId="3" fontId="7" fillId="0" borderId="49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0" fillId="2" borderId="61" xfId="0" applyFont="1" applyFill="1" applyBorder="1" applyAlignment="1"/>
    <xf numFmtId="49" fontId="2" fillId="2" borderId="51" xfId="0" applyNumberFormat="1" applyFont="1" applyFill="1" applyBorder="1" applyAlignment="1">
      <alignment vertical="center" wrapText="1"/>
    </xf>
    <xf numFmtId="49" fontId="16" fillId="3" borderId="51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2" fillId="2" borderId="72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6" fillId="5" borderId="56" xfId="0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49" fontId="16" fillId="3" borderId="59" xfId="0" applyNumberFormat="1" applyFont="1" applyFill="1" applyBorder="1" applyAlignment="1">
      <alignment horizontal="center" vertical="center" wrapText="1"/>
    </xf>
    <xf numFmtId="49" fontId="16" fillId="3" borderId="63" xfId="0" applyNumberFormat="1" applyFont="1" applyFill="1" applyBorder="1" applyAlignment="1">
      <alignment horizontal="center" vertical="center" wrapText="1"/>
    </xf>
    <xf numFmtId="49" fontId="16" fillId="3" borderId="57" xfId="0" applyNumberFormat="1" applyFont="1" applyFill="1" applyBorder="1" applyAlignment="1">
      <alignment horizontal="center" vertical="center" wrapText="1"/>
    </xf>
    <xf numFmtId="49" fontId="16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6" fillId="3" borderId="12" xfId="0" applyNumberFormat="1" applyFont="1" applyFill="1" applyBorder="1" applyAlignment="1">
      <alignment horizontal="center" vertical="center"/>
    </xf>
    <xf numFmtId="49" fontId="16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64" xfId="0" applyFont="1" applyFill="1" applyBorder="1" applyAlignment="1"/>
    <xf numFmtId="0" fontId="2" fillId="2" borderId="67" xfId="0" applyFont="1" applyFill="1" applyBorder="1" applyAlignment="1"/>
    <xf numFmtId="0" fontId="2" fillId="2" borderId="66" xfId="0" applyFont="1" applyFill="1" applyBorder="1" applyAlignment="1"/>
    <xf numFmtId="3" fontId="2" fillId="2" borderId="66" xfId="0" applyNumberFormat="1" applyFont="1" applyFill="1" applyBorder="1" applyAlignment="1"/>
    <xf numFmtId="3" fontId="2" fillId="2" borderId="67" xfId="0" applyNumberFormat="1" applyFont="1" applyFill="1" applyBorder="1" applyAlignment="1"/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0" fontId="2" fillId="2" borderId="54" xfId="0" applyFont="1" applyFill="1" applyBorder="1" applyAlignment="1">
      <alignment horizontal="center" vertical="center"/>
    </xf>
    <xf numFmtId="49" fontId="16" fillId="3" borderId="52" xfId="0" applyNumberFormat="1" applyFont="1" applyFill="1" applyBorder="1" applyAlignment="1">
      <alignment horizontal="center" vertical="center"/>
    </xf>
    <xf numFmtId="49" fontId="16" fillId="3" borderId="55" xfId="0" applyNumberFormat="1" applyFont="1" applyFill="1" applyBorder="1" applyAlignment="1">
      <alignment horizontal="center" vertical="center"/>
    </xf>
    <xf numFmtId="49" fontId="16" fillId="3" borderId="52" xfId="0" applyNumberFormat="1" applyFont="1" applyFill="1" applyBorder="1" applyAlignment="1">
      <alignment horizontal="center" vertical="center" wrapText="1"/>
    </xf>
    <xf numFmtId="49" fontId="16" fillId="3" borderId="11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vertical="center"/>
    </xf>
    <xf numFmtId="3" fontId="3" fillId="0" borderId="70" xfId="0" applyNumberFormat="1" applyFont="1" applyFill="1" applyBorder="1" applyAlignment="1">
      <alignment vertical="center"/>
    </xf>
    <xf numFmtId="49" fontId="16" fillId="3" borderId="11" xfId="0" applyNumberFormat="1" applyFont="1" applyFill="1" applyBorder="1" applyAlignment="1">
      <alignment horizontal="center" vertical="center"/>
    </xf>
    <xf numFmtId="49" fontId="3" fillId="3" borderId="68" xfId="0" applyNumberFormat="1" applyFont="1" applyFill="1" applyBorder="1" applyAlignment="1">
      <alignment vertical="center"/>
    </xf>
    <xf numFmtId="0" fontId="3" fillId="3" borderId="68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vertical="center"/>
    </xf>
    <xf numFmtId="3" fontId="3" fillId="3" borderId="68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6" fillId="5" borderId="22" xfId="0" applyNumberFormat="1" applyFont="1" applyFill="1" applyBorder="1" applyAlignment="1">
      <alignment vertical="center"/>
    </xf>
    <xf numFmtId="0" fontId="16" fillId="5" borderId="23" xfId="0" applyFont="1" applyFill="1" applyBorder="1" applyAlignment="1">
      <alignment vertical="center"/>
    </xf>
    <xf numFmtId="164" fontId="16" fillId="5" borderId="24" xfId="0" applyNumberFormat="1" applyFont="1" applyFill="1" applyBorder="1" applyAlignment="1">
      <alignment vertical="center"/>
    </xf>
    <xf numFmtId="49" fontId="16" fillId="3" borderId="25" xfId="0" applyNumberFormat="1" applyFont="1" applyFill="1" applyBorder="1" applyAlignment="1">
      <alignment vertical="center"/>
    </xf>
    <xf numFmtId="0" fontId="16" fillId="3" borderId="12" xfId="0" applyFont="1" applyFill="1" applyBorder="1" applyAlignment="1">
      <alignment vertical="center"/>
    </xf>
    <xf numFmtId="164" fontId="16" fillId="3" borderId="26" xfId="0" applyNumberFormat="1" applyFont="1" applyFill="1" applyBorder="1" applyAlignment="1">
      <alignment vertical="center"/>
    </xf>
    <xf numFmtId="49" fontId="16" fillId="5" borderId="25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164" fontId="16" fillId="5" borderId="26" xfId="0" applyNumberFormat="1" applyFont="1" applyFill="1" applyBorder="1" applyAlignment="1">
      <alignment vertical="center"/>
    </xf>
    <xf numFmtId="49" fontId="16" fillId="5" borderId="27" xfId="0" applyNumberFormat="1" applyFont="1" applyFill="1" applyBorder="1" applyAlignment="1">
      <alignment vertical="center"/>
    </xf>
    <xf numFmtId="0" fontId="16" fillId="5" borderId="28" xfId="0" applyFont="1" applyFill="1" applyBorder="1" applyAlignment="1">
      <alignment vertical="center"/>
    </xf>
    <xf numFmtId="49" fontId="2" fillId="2" borderId="71" xfId="0" applyNumberFormat="1" applyFont="1" applyFill="1" applyBorder="1" applyAlignment="1">
      <alignment horizontal="left"/>
    </xf>
    <xf numFmtId="49" fontId="2" fillId="2" borderId="71" xfId="0" applyNumberFormat="1" applyFont="1" applyFill="1" applyBorder="1" applyAlignment="1">
      <alignment horizontal="left" vertical="center" wrapText="1"/>
    </xf>
    <xf numFmtId="49" fontId="2" fillId="2" borderId="71" xfId="0" applyNumberFormat="1" applyFont="1" applyFill="1" applyBorder="1" applyAlignment="1">
      <alignment horizontal="left" wrapText="1"/>
    </xf>
    <xf numFmtId="14" fontId="2" fillId="2" borderId="71" xfId="0" applyNumberFormat="1" applyFont="1" applyFill="1" applyBorder="1" applyAlignment="1">
      <alignment horizontal="left"/>
    </xf>
    <xf numFmtId="49" fontId="16" fillId="3" borderId="65" xfId="0" applyNumberFormat="1" applyFont="1" applyFill="1" applyBorder="1" applyAlignment="1">
      <alignment horizontal="center" vertical="center" wrapText="1"/>
    </xf>
    <xf numFmtId="49" fontId="3" fillId="3" borderId="73" xfId="0" applyNumberFormat="1" applyFont="1" applyFill="1" applyBorder="1" applyAlignment="1">
      <alignment vertical="center"/>
    </xf>
    <xf numFmtId="0" fontId="3" fillId="3" borderId="63" xfId="0" applyFont="1" applyFill="1" applyBorder="1" applyAlignment="1">
      <alignment horizontal="center" vertical="center"/>
    </xf>
    <xf numFmtId="49" fontId="2" fillId="2" borderId="51" xfId="0" applyNumberFormat="1" applyFont="1" applyFill="1" applyBorder="1" applyAlignment="1">
      <alignment wrapText="1"/>
    </xf>
    <xf numFmtId="49" fontId="2" fillId="2" borderId="51" xfId="0" applyNumberFormat="1" applyFont="1" applyFill="1" applyBorder="1" applyAlignment="1">
      <alignment horizontal="center" wrapText="1"/>
    </xf>
    <xf numFmtId="3" fontId="2" fillId="2" borderId="51" xfId="0" applyNumberFormat="1" applyFont="1" applyFill="1" applyBorder="1" applyAlignment="1">
      <alignment horizontal="right" wrapText="1"/>
    </xf>
    <xf numFmtId="0" fontId="2" fillId="2" borderId="51" xfId="0" applyNumberFormat="1" applyFont="1" applyFill="1" applyBorder="1" applyAlignment="1">
      <alignment horizontal="right" wrapText="1"/>
    </xf>
    <xf numFmtId="49" fontId="2" fillId="2" borderId="51" xfId="0" applyNumberFormat="1" applyFont="1" applyFill="1" applyBorder="1" applyAlignment="1">
      <alignment horizontal="right" wrapText="1"/>
    </xf>
    <xf numFmtId="0" fontId="3" fillId="3" borderId="73" xfId="0" applyFont="1" applyFill="1" applyBorder="1" applyAlignment="1">
      <alignment horizontal="right" vertical="center"/>
    </xf>
    <xf numFmtId="0" fontId="3" fillId="3" borderId="74" xfId="0" applyFont="1" applyFill="1" applyBorder="1" applyAlignment="1">
      <alignment horizontal="right" vertical="center"/>
    </xf>
    <xf numFmtId="0" fontId="3" fillId="3" borderId="60" xfId="0" applyFont="1" applyFill="1" applyBorder="1" applyAlignment="1">
      <alignment horizontal="right" vertical="center"/>
    </xf>
    <xf numFmtId="3" fontId="3" fillId="3" borderId="75" xfId="0" applyNumberFormat="1" applyFont="1" applyFill="1" applyBorder="1" applyAlignment="1">
      <alignment horizontal="right" vertical="center"/>
    </xf>
    <xf numFmtId="0" fontId="2" fillId="2" borderId="76" xfId="0" applyFont="1" applyFill="1" applyBorder="1" applyAlignment="1">
      <alignment horizontal="right" vertical="center"/>
    </xf>
    <xf numFmtId="49" fontId="2" fillId="2" borderId="76" xfId="0" applyNumberFormat="1" applyFont="1" applyFill="1" applyBorder="1" applyAlignment="1">
      <alignment horizontal="right" wrapText="1"/>
    </xf>
    <xf numFmtId="0" fontId="3" fillId="3" borderId="53" xfId="0" applyFont="1" applyFill="1" applyBorder="1" applyAlignment="1">
      <alignment horizontal="right" vertical="center"/>
    </xf>
    <xf numFmtId="3" fontId="3" fillId="3" borderId="53" xfId="0" applyNumberFormat="1" applyFont="1" applyFill="1" applyBorder="1" applyAlignment="1">
      <alignment horizontal="right" vertical="center"/>
    </xf>
    <xf numFmtId="0" fontId="18" fillId="0" borderId="0" xfId="0" applyNumberFormat="1" applyFont="1" applyAlignment="1"/>
    <xf numFmtId="0" fontId="2" fillId="0" borderId="76" xfId="0" applyNumberFormat="1" applyFont="1" applyBorder="1" applyAlignment="1"/>
    <xf numFmtId="0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164" fontId="16" fillId="5" borderId="28" xfId="0" applyNumberFormat="1" applyFont="1" applyFill="1" applyBorder="1" applyAlignment="1">
      <alignment vertical="center"/>
    </xf>
    <xf numFmtId="0" fontId="2" fillId="2" borderId="76" xfId="0" applyFont="1" applyFill="1" applyBorder="1" applyAlignment="1">
      <alignment horizontal="left" vertical="center"/>
    </xf>
    <xf numFmtId="49" fontId="2" fillId="2" borderId="76" xfId="0" applyNumberFormat="1" applyFont="1" applyFill="1" applyBorder="1" applyAlignment="1">
      <alignment horizontal="left" wrapText="1"/>
    </xf>
    <xf numFmtId="0" fontId="2" fillId="2" borderId="76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right" wrapText="1"/>
    </xf>
    <xf numFmtId="3" fontId="2" fillId="0" borderId="76" xfId="0" applyNumberFormat="1" applyFont="1" applyBorder="1" applyAlignment="1"/>
    <xf numFmtId="3" fontId="2" fillId="2" borderId="76" xfId="0" applyNumberFormat="1" applyFont="1" applyFill="1" applyBorder="1" applyAlignment="1">
      <alignment horizontal="right" vertical="center"/>
    </xf>
    <xf numFmtId="49" fontId="12" fillId="8" borderId="36" xfId="0" applyNumberFormat="1" applyFont="1" applyFill="1" applyBorder="1" applyAlignment="1">
      <alignment vertical="center"/>
    </xf>
    <xf numFmtId="49" fontId="12" fillId="8" borderId="37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7" fillId="3" borderId="5" xfId="0" applyNumberFormat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552450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topLeftCell="A43" zoomScaleNormal="100" workbookViewId="0">
      <selection activeCell="K10" sqref="K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3"/>
      <c r="C8" s="3"/>
      <c r="D8" s="2"/>
      <c r="E8" s="3"/>
      <c r="F8" s="3"/>
      <c r="G8" s="3"/>
    </row>
    <row r="9" spans="1:7" ht="12" customHeight="1" x14ac:dyDescent="0.25">
      <c r="A9" s="18"/>
      <c r="B9" s="75" t="s">
        <v>0</v>
      </c>
      <c r="C9" s="140" t="s">
        <v>87</v>
      </c>
      <c r="D9" s="76"/>
      <c r="E9" s="178" t="s">
        <v>88</v>
      </c>
      <c r="F9" s="179"/>
      <c r="G9" s="9">
        <v>200</v>
      </c>
    </row>
    <row r="10" spans="1:7" ht="38.25" customHeight="1" x14ac:dyDescent="0.25">
      <c r="A10" s="18"/>
      <c r="B10" s="74" t="s">
        <v>1</v>
      </c>
      <c r="C10" s="141" t="s">
        <v>59</v>
      </c>
      <c r="D10" s="76"/>
      <c r="E10" s="176" t="s">
        <v>2</v>
      </c>
      <c r="F10" s="177"/>
      <c r="G10" s="5" t="s">
        <v>56</v>
      </c>
    </row>
    <row r="11" spans="1:7" ht="18" customHeight="1" x14ac:dyDescent="0.25">
      <c r="A11" s="18"/>
      <c r="B11" s="74" t="s">
        <v>3</v>
      </c>
      <c r="C11" s="140" t="s">
        <v>4</v>
      </c>
      <c r="D11" s="76"/>
      <c r="E11" s="176" t="s">
        <v>52</v>
      </c>
      <c r="F11" s="177"/>
      <c r="G11" s="9">
        <v>3500</v>
      </c>
    </row>
    <row r="12" spans="1:7" ht="11.25" customHeight="1" x14ac:dyDescent="0.25">
      <c r="A12" s="18"/>
      <c r="B12" s="74" t="s">
        <v>5</v>
      </c>
      <c r="C12" s="142" t="s">
        <v>53</v>
      </c>
      <c r="D12" s="76"/>
      <c r="E12" s="71" t="s">
        <v>6</v>
      </c>
      <c r="F12" s="72"/>
      <c r="G12" s="6">
        <f>(G9*G11)</f>
        <v>700000</v>
      </c>
    </row>
    <row r="13" spans="1:7" ht="11.25" customHeight="1" x14ac:dyDescent="0.25">
      <c r="A13" s="18"/>
      <c r="B13" s="74" t="s">
        <v>7</v>
      </c>
      <c r="C13" s="140" t="s">
        <v>54</v>
      </c>
      <c r="D13" s="76"/>
      <c r="E13" s="176" t="s">
        <v>8</v>
      </c>
      <c r="F13" s="177"/>
      <c r="G13" s="5" t="s">
        <v>55</v>
      </c>
    </row>
    <row r="14" spans="1:7" ht="13.5" customHeight="1" x14ac:dyDescent="0.25">
      <c r="A14" s="18"/>
      <c r="B14" s="74" t="s">
        <v>9</v>
      </c>
      <c r="C14" s="140" t="s">
        <v>54</v>
      </c>
      <c r="D14" s="76"/>
      <c r="E14" s="176" t="s">
        <v>10</v>
      </c>
      <c r="F14" s="177"/>
      <c r="G14" s="5" t="s">
        <v>56</v>
      </c>
    </row>
    <row r="15" spans="1:7" ht="25.5" customHeight="1" x14ac:dyDescent="0.25">
      <c r="A15" s="18"/>
      <c r="B15" s="74" t="s">
        <v>11</v>
      </c>
      <c r="C15" s="143">
        <v>44735</v>
      </c>
      <c r="D15" s="76"/>
      <c r="E15" s="180" t="s">
        <v>12</v>
      </c>
      <c r="F15" s="181"/>
      <c r="G15" s="47" t="s">
        <v>60</v>
      </c>
    </row>
    <row r="16" spans="1:7" ht="12" customHeight="1" x14ac:dyDescent="0.25">
      <c r="A16" s="2"/>
      <c r="B16" s="77"/>
      <c r="C16" s="78"/>
      <c r="D16" s="79"/>
      <c r="E16" s="80"/>
      <c r="F16" s="80"/>
      <c r="G16" s="81"/>
    </row>
    <row r="17" spans="1:15" ht="12" customHeight="1" x14ac:dyDescent="0.25">
      <c r="A17" s="7"/>
      <c r="B17" s="182" t="s">
        <v>13</v>
      </c>
      <c r="C17" s="183"/>
      <c r="D17" s="183"/>
      <c r="E17" s="183"/>
      <c r="F17" s="183"/>
      <c r="G17" s="183"/>
    </row>
    <row r="18" spans="1:15" ht="12" customHeight="1" x14ac:dyDescent="0.25">
      <c r="A18" s="2"/>
      <c r="B18" s="82"/>
      <c r="C18" s="83"/>
      <c r="D18" s="83"/>
      <c r="E18" s="83"/>
      <c r="F18" s="84"/>
      <c r="G18" s="84"/>
    </row>
    <row r="19" spans="1:15" ht="12" customHeight="1" x14ac:dyDescent="0.25">
      <c r="A19" s="4"/>
      <c r="B19" s="85" t="s">
        <v>14</v>
      </c>
      <c r="C19" s="86"/>
      <c r="D19" s="87"/>
      <c r="E19" s="87"/>
      <c r="F19" s="88"/>
      <c r="G19" s="88"/>
    </row>
    <row r="20" spans="1:15" ht="24" customHeight="1" x14ac:dyDescent="0.25">
      <c r="A20" s="18"/>
      <c r="B20" s="144" t="s">
        <v>15</v>
      </c>
      <c r="C20" s="89" t="s">
        <v>16</v>
      </c>
      <c r="D20" s="89" t="s">
        <v>17</v>
      </c>
      <c r="E20" s="89" t="s">
        <v>18</v>
      </c>
      <c r="F20" s="90" t="s">
        <v>19</v>
      </c>
      <c r="G20" s="91" t="s">
        <v>20</v>
      </c>
    </row>
    <row r="21" spans="1:15" ht="12.75" customHeight="1" x14ac:dyDescent="0.25">
      <c r="A21" s="18"/>
      <c r="B21" s="147" t="s">
        <v>61</v>
      </c>
      <c r="C21" s="148" t="s">
        <v>21</v>
      </c>
      <c r="D21" s="150">
        <v>1</v>
      </c>
      <c r="E21" s="151" t="s">
        <v>62</v>
      </c>
      <c r="F21" s="149">
        <v>14000</v>
      </c>
      <c r="G21" s="149">
        <v>14000</v>
      </c>
    </row>
    <row r="22" spans="1:15" ht="12.75" customHeight="1" x14ac:dyDescent="0.25">
      <c r="A22" s="18"/>
      <c r="B22" s="147" t="s">
        <v>65</v>
      </c>
      <c r="C22" s="148" t="s">
        <v>21</v>
      </c>
      <c r="D22" s="150">
        <v>1</v>
      </c>
      <c r="E22" s="151" t="s">
        <v>66</v>
      </c>
      <c r="F22" s="149">
        <v>14000</v>
      </c>
      <c r="G22" s="149">
        <v>14000</v>
      </c>
    </row>
    <row r="23" spans="1:15" ht="12.75" customHeight="1" x14ac:dyDescent="0.25">
      <c r="A23" s="18"/>
      <c r="B23" s="145" t="s">
        <v>22</v>
      </c>
      <c r="C23" s="146"/>
      <c r="D23" s="152"/>
      <c r="E23" s="153"/>
      <c r="F23" s="154"/>
      <c r="G23" s="155">
        <f>SUM(G21:G22)</f>
        <v>28000</v>
      </c>
      <c r="H23" s="56"/>
    </row>
    <row r="24" spans="1:15" ht="12.75" customHeight="1" x14ac:dyDescent="0.25">
      <c r="A24" s="18"/>
      <c r="B24" s="57"/>
      <c r="C24" s="58"/>
      <c r="D24" s="58"/>
      <c r="E24" s="58"/>
      <c r="F24" s="59"/>
      <c r="G24" s="60"/>
      <c r="H24" s="46"/>
    </row>
    <row r="25" spans="1:15" ht="12" customHeight="1" x14ac:dyDescent="0.25">
      <c r="A25" s="2"/>
      <c r="B25" s="92" t="s">
        <v>75</v>
      </c>
      <c r="C25" s="93"/>
      <c r="D25" s="94"/>
      <c r="E25" s="94"/>
      <c r="F25" s="95"/>
      <c r="G25" s="95"/>
    </row>
    <row r="26" spans="1:15" ht="12" customHeight="1" x14ac:dyDescent="0.25">
      <c r="A26" s="2"/>
      <c r="B26" s="96" t="s">
        <v>15</v>
      </c>
      <c r="C26" s="97" t="s">
        <v>16</v>
      </c>
      <c r="D26" s="97" t="s">
        <v>17</v>
      </c>
      <c r="E26" s="96" t="s">
        <v>18</v>
      </c>
      <c r="F26" s="97" t="s">
        <v>19</v>
      </c>
      <c r="G26" s="96" t="s">
        <v>20</v>
      </c>
      <c r="I26" s="46"/>
      <c r="J26" s="46"/>
      <c r="K26" s="46"/>
      <c r="L26" s="46"/>
      <c r="M26" s="46"/>
      <c r="N26" s="46"/>
      <c r="O26" s="46"/>
    </row>
    <row r="27" spans="1:15" ht="12" customHeight="1" x14ac:dyDescent="0.25">
      <c r="A27" s="4"/>
      <c r="B27" s="98"/>
      <c r="C27" s="99"/>
      <c r="D27" s="99"/>
      <c r="E27" s="99"/>
      <c r="F27" s="98"/>
      <c r="G27" s="98"/>
      <c r="I27" s="54"/>
      <c r="J27" s="50"/>
      <c r="K27" s="51"/>
      <c r="L27" s="50"/>
      <c r="M27" s="55"/>
      <c r="N27" s="53"/>
      <c r="O27" s="46"/>
    </row>
    <row r="28" spans="1:15" ht="15.75" customHeight="1" x14ac:dyDescent="0.25">
      <c r="A28" s="4"/>
      <c r="B28" s="100" t="s">
        <v>76</v>
      </c>
      <c r="C28" s="101"/>
      <c r="D28" s="101"/>
      <c r="E28" s="101"/>
      <c r="F28" s="102"/>
      <c r="G28" s="102"/>
      <c r="I28" s="54"/>
      <c r="J28" s="50"/>
      <c r="K28" s="51"/>
      <c r="L28" s="50"/>
      <c r="M28" s="55"/>
      <c r="N28" s="53"/>
      <c r="O28" s="46"/>
    </row>
    <row r="29" spans="1:15" ht="12.75" customHeight="1" x14ac:dyDescent="0.25">
      <c r="A29" s="18"/>
      <c r="B29" s="103"/>
      <c r="C29" s="104"/>
      <c r="D29" s="105"/>
      <c r="E29" s="104"/>
      <c r="F29" s="106"/>
      <c r="G29" s="107"/>
      <c r="I29" s="49"/>
      <c r="J29" s="50"/>
      <c r="K29" s="51"/>
      <c r="L29" s="50"/>
      <c r="M29" s="52"/>
      <c r="N29" s="53"/>
      <c r="O29" s="46"/>
    </row>
    <row r="30" spans="1:15" ht="12.75" customHeight="1" x14ac:dyDescent="0.25">
      <c r="A30" s="18"/>
      <c r="B30" s="92" t="s">
        <v>23</v>
      </c>
      <c r="C30" s="111"/>
      <c r="D30" s="94"/>
      <c r="E30" s="94"/>
      <c r="F30" s="95"/>
      <c r="G30" s="95"/>
      <c r="I30" s="49"/>
      <c r="J30" s="50"/>
      <c r="K30" s="51"/>
      <c r="L30" s="51"/>
      <c r="M30" s="52"/>
      <c r="N30" s="53"/>
      <c r="O30" s="46"/>
    </row>
    <row r="31" spans="1:15" ht="12.75" customHeight="1" x14ac:dyDescent="0.25">
      <c r="A31" s="18"/>
      <c r="B31" s="112" t="s">
        <v>15</v>
      </c>
      <c r="C31" s="113" t="s">
        <v>16</v>
      </c>
      <c r="D31" s="112" t="s">
        <v>17</v>
      </c>
      <c r="E31" s="112" t="s">
        <v>18</v>
      </c>
      <c r="F31" s="114" t="s">
        <v>19</v>
      </c>
      <c r="G31" s="112" t="s">
        <v>20</v>
      </c>
      <c r="I31" s="46"/>
      <c r="J31" s="46"/>
      <c r="K31" s="46"/>
      <c r="L31" s="46"/>
      <c r="M31" s="46"/>
      <c r="N31" s="46"/>
      <c r="O31" s="46"/>
    </row>
    <row r="32" spans="1:15" ht="12.75" customHeight="1" x14ac:dyDescent="0.25">
      <c r="A32" s="18"/>
      <c r="B32" s="167" t="s">
        <v>67</v>
      </c>
      <c r="C32" s="169" t="s">
        <v>83</v>
      </c>
      <c r="D32" s="161">
        <v>0.1</v>
      </c>
      <c r="E32" s="156" t="s">
        <v>68</v>
      </c>
      <c r="F32" s="172">
        <v>300000</v>
      </c>
      <c r="G32" s="173">
        <f>+F32*D32</f>
        <v>30000</v>
      </c>
      <c r="J32" s="160"/>
    </row>
    <row r="33" spans="1:7" ht="12.75" customHeight="1" x14ac:dyDescent="0.25">
      <c r="A33" s="18"/>
      <c r="B33" s="167" t="s">
        <v>69</v>
      </c>
      <c r="C33" s="169" t="s">
        <v>83</v>
      </c>
      <c r="D33" s="161">
        <v>0.2</v>
      </c>
      <c r="E33" s="156" t="s">
        <v>64</v>
      </c>
      <c r="F33" s="172">
        <v>300000</v>
      </c>
      <c r="G33" s="173">
        <f t="shared" ref="G33:G36" si="0">+F33*D33</f>
        <v>60000</v>
      </c>
    </row>
    <row r="34" spans="1:7" ht="12" customHeight="1" x14ac:dyDescent="0.25">
      <c r="A34" s="18"/>
      <c r="B34" s="167" t="s">
        <v>70</v>
      </c>
      <c r="C34" s="169" t="s">
        <v>83</v>
      </c>
      <c r="D34" s="161">
        <v>0.1</v>
      </c>
      <c r="E34" s="156" t="s">
        <v>64</v>
      </c>
      <c r="F34" s="172">
        <v>200000</v>
      </c>
      <c r="G34" s="173">
        <f t="shared" si="0"/>
        <v>20000</v>
      </c>
    </row>
    <row r="35" spans="1:7" ht="12" customHeight="1" x14ac:dyDescent="0.25">
      <c r="A35" s="18"/>
      <c r="B35" s="168" t="s">
        <v>71</v>
      </c>
      <c r="C35" s="169" t="s">
        <v>83</v>
      </c>
      <c r="D35" s="161">
        <v>0.1</v>
      </c>
      <c r="E35" s="157" t="s">
        <v>64</v>
      </c>
      <c r="F35" s="172">
        <v>100000</v>
      </c>
      <c r="G35" s="173">
        <f t="shared" si="0"/>
        <v>10000</v>
      </c>
    </row>
    <row r="36" spans="1:7" ht="10.5" customHeight="1" x14ac:dyDescent="0.25">
      <c r="A36" s="18"/>
      <c r="B36" s="168" t="s">
        <v>63</v>
      </c>
      <c r="C36" s="169" t="s">
        <v>83</v>
      </c>
      <c r="D36" s="161">
        <v>0.1</v>
      </c>
      <c r="E36" s="157" t="s">
        <v>64</v>
      </c>
      <c r="F36" s="172">
        <v>300000</v>
      </c>
      <c r="G36" s="173">
        <f t="shared" si="0"/>
        <v>30000</v>
      </c>
    </row>
    <row r="37" spans="1:7" ht="12.75" customHeight="1" x14ac:dyDescent="0.25">
      <c r="A37" s="7"/>
      <c r="B37" s="48" t="s">
        <v>24</v>
      </c>
      <c r="C37" s="170"/>
      <c r="D37" s="158"/>
      <c r="E37" s="158"/>
      <c r="F37" s="158"/>
      <c r="G37" s="159">
        <f>SUM(G32:G36)</f>
        <v>150000</v>
      </c>
    </row>
    <row r="38" spans="1:7" ht="12.75" customHeight="1" x14ac:dyDescent="0.25">
      <c r="A38" s="7"/>
      <c r="B38" s="108"/>
      <c r="C38" s="126"/>
      <c r="D38" s="109"/>
      <c r="E38" s="109"/>
      <c r="F38" s="110"/>
      <c r="G38" s="110"/>
    </row>
    <row r="39" spans="1:7" ht="13.5" customHeight="1" x14ac:dyDescent="0.25">
      <c r="A39" s="4"/>
      <c r="B39" s="92" t="s">
        <v>25</v>
      </c>
      <c r="C39" s="93"/>
      <c r="D39" s="94"/>
      <c r="E39" s="94"/>
      <c r="F39" s="95"/>
      <c r="G39" s="95"/>
    </row>
    <row r="40" spans="1:7" ht="12" customHeight="1" x14ac:dyDescent="0.25">
      <c r="A40" s="2"/>
      <c r="B40" s="115" t="s">
        <v>26</v>
      </c>
      <c r="C40" s="115" t="s">
        <v>27</v>
      </c>
      <c r="D40" s="115" t="s">
        <v>57</v>
      </c>
      <c r="E40" s="115" t="s">
        <v>18</v>
      </c>
      <c r="F40" s="115" t="s">
        <v>19</v>
      </c>
      <c r="G40" s="115" t="s">
        <v>20</v>
      </c>
    </row>
    <row r="41" spans="1:7" ht="12" customHeight="1" x14ac:dyDescent="0.25">
      <c r="A41" s="2"/>
      <c r="B41" s="71" t="s">
        <v>72</v>
      </c>
      <c r="C41" s="8" t="s">
        <v>28</v>
      </c>
      <c r="D41" s="162">
        <v>200</v>
      </c>
      <c r="E41" s="5" t="s">
        <v>64</v>
      </c>
      <c r="F41" s="163">
        <v>496</v>
      </c>
      <c r="G41" s="163">
        <f>+F41*D41</f>
        <v>99200</v>
      </c>
    </row>
    <row r="42" spans="1:7" ht="12" customHeight="1" x14ac:dyDescent="0.25">
      <c r="A42" s="18"/>
      <c r="B42" s="71" t="s">
        <v>73</v>
      </c>
      <c r="C42" s="8" t="s">
        <v>28</v>
      </c>
      <c r="D42" s="162">
        <v>300</v>
      </c>
      <c r="E42" s="5" t="s">
        <v>64</v>
      </c>
      <c r="F42" s="163">
        <v>1000</v>
      </c>
      <c r="G42" s="163">
        <f>+F42*D42</f>
        <v>300000</v>
      </c>
    </row>
    <row r="43" spans="1:7" ht="12" customHeight="1" x14ac:dyDescent="0.25">
      <c r="A43" s="18"/>
      <c r="B43" s="100" t="s">
        <v>29</v>
      </c>
      <c r="C43" s="101"/>
      <c r="D43" s="164"/>
      <c r="E43" s="164"/>
      <c r="F43" s="164"/>
      <c r="G43" s="165">
        <f>SUM(G41:G42)</f>
        <v>399200</v>
      </c>
    </row>
    <row r="44" spans="1:7" ht="12" customHeight="1" x14ac:dyDescent="0.25">
      <c r="A44" s="18"/>
      <c r="B44" s="116"/>
      <c r="C44" s="117"/>
      <c r="D44" s="118"/>
      <c r="E44" s="118"/>
      <c r="F44" s="119"/>
      <c r="G44" s="120"/>
    </row>
    <row r="45" spans="1:7" ht="12" customHeight="1" x14ac:dyDescent="0.25">
      <c r="A45" s="18"/>
      <c r="B45" s="92" t="s">
        <v>77</v>
      </c>
      <c r="C45" s="93"/>
      <c r="D45" s="94"/>
      <c r="E45" s="94"/>
      <c r="F45" s="95"/>
      <c r="G45" s="95"/>
    </row>
    <row r="46" spans="1:7" ht="12" customHeight="1" x14ac:dyDescent="0.25">
      <c r="A46" s="18"/>
      <c r="B46" s="121" t="s">
        <v>30</v>
      </c>
      <c r="C46" s="115" t="s">
        <v>27</v>
      </c>
      <c r="D46" s="115" t="s">
        <v>78</v>
      </c>
      <c r="E46" s="121" t="s">
        <v>18</v>
      </c>
      <c r="F46" s="115" t="s">
        <v>19</v>
      </c>
      <c r="G46" s="121" t="s">
        <v>20</v>
      </c>
    </row>
    <row r="47" spans="1:7" ht="12" customHeight="1" x14ac:dyDescent="0.25">
      <c r="A47" s="18"/>
      <c r="B47" s="70" t="s">
        <v>79</v>
      </c>
      <c r="C47" s="8" t="s">
        <v>80</v>
      </c>
      <c r="D47" s="9">
        <f>+G9</f>
        <v>200</v>
      </c>
      <c r="E47" s="171" t="s">
        <v>81</v>
      </c>
      <c r="F47" s="9">
        <v>325</v>
      </c>
      <c r="G47" s="9">
        <f>(D47*F47)</f>
        <v>65000</v>
      </c>
    </row>
    <row r="48" spans="1:7" ht="12.75" customHeight="1" x14ac:dyDescent="0.25">
      <c r="A48" s="18"/>
      <c r="B48" s="122" t="s">
        <v>82</v>
      </c>
      <c r="C48" s="123"/>
      <c r="D48" s="123"/>
      <c r="E48" s="123"/>
      <c r="F48" s="124"/>
      <c r="G48" s="125">
        <f>SUM(G47)</f>
        <v>65000</v>
      </c>
    </row>
    <row r="49" spans="1:7" ht="12" customHeight="1" x14ac:dyDescent="0.25">
      <c r="A49" s="18"/>
      <c r="B49" s="108"/>
      <c r="C49" s="109"/>
      <c r="D49" s="109"/>
      <c r="E49" s="126"/>
      <c r="F49" s="110"/>
      <c r="G49" s="110"/>
    </row>
    <row r="50" spans="1:7" ht="12" customHeight="1" x14ac:dyDescent="0.25">
      <c r="A50" s="18"/>
      <c r="B50" s="127"/>
      <c r="C50" s="127"/>
      <c r="D50" s="127"/>
      <c r="E50" s="127"/>
      <c r="F50" s="128"/>
      <c r="G50" s="128"/>
    </row>
    <row r="51" spans="1:7" ht="12" customHeight="1" x14ac:dyDescent="0.25">
      <c r="A51" s="18"/>
      <c r="B51" s="129" t="s">
        <v>31</v>
      </c>
      <c r="C51" s="130"/>
      <c r="D51" s="130"/>
      <c r="E51" s="130"/>
      <c r="F51" s="130"/>
      <c r="G51" s="131">
        <f>G23+G37+G43+G48</f>
        <v>642200</v>
      </c>
    </row>
    <row r="52" spans="1:7" ht="12" customHeight="1" x14ac:dyDescent="0.25">
      <c r="A52" s="18"/>
      <c r="B52" s="132" t="s">
        <v>32</v>
      </c>
      <c r="C52" s="133"/>
      <c r="D52" s="133"/>
      <c r="E52" s="133"/>
      <c r="F52" s="133"/>
      <c r="G52" s="134">
        <f>G51*0.05</f>
        <v>32110</v>
      </c>
    </row>
    <row r="53" spans="1:7" ht="12" customHeight="1" x14ac:dyDescent="0.25">
      <c r="A53" s="18"/>
      <c r="B53" s="135" t="s">
        <v>33</v>
      </c>
      <c r="C53" s="136"/>
      <c r="D53" s="136"/>
      <c r="E53" s="136"/>
      <c r="F53" s="136"/>
      <c r="G53" s="137">
        <f>G52+G51</f>
        <v>674310</v>
      </c>
    </row>
    <row r="54" spans="1:7" ht="12" customHeight="1" x14ac:dyDescent="0.25">
      <c r="A54" s="18"/>
      <c r="B54" s="132" t="s">
        <v>34</v>
      </c>
      <c r="C54" s="133"/>
      <c r="D54" s="133"/>
      <c r="E54" s="133"/>
      <c r="F54" s="133"/>
      <c r="G54" s="134">
        <f>G12</f>
        <v>700000</v>
      </c>
    </row>
    <row r="55" spans="1:7" ht="12.75" customHeight="1" x14ac:dyDescent="0.25">
      <c r="A55" s="18"/>
      <c r="B55" s="138" t="s">
        <v>35</v>
      </c>
      <c r="C55" s="139"/>
      <c r="D55" s="139"/>
      <c r="E55" s="139"/>
      <c r="F55" s="139"/>
      <c r="G55" s="166">
        <f>G54-G53</f>
        <v>25690</v>
      </c>
    </row>
    <row r="56" spans="1:7" ht="12.75" customHeight="1" x14ac:dyDescent="0.25">
      <c r="A56" s="18"/>
      <c r="B56" s="19" t="s">
        <v>36</v>
      </c>
      <c r="C56" s="20"/>
      <c r="D56" s="20"/>
      <c r="E56" s="20"/>
      <c r="F56" s="20"/>
      <c r="G56" s="15"/>
    </row>
    <row r="57" spans="1:7" ht="15" customHeight="1" thickBot="1" x14ac:dyDescent="0.3">
      <c r="A57" s="18"/>
      <c r="B57" s="21"/>
      <c r="C57" s="20"/>
      <c r="D57" s="20"/>
      <c r="E57" s="20"/>
      <c r="F57" s="20"/>
      <c r="G57" s="15"/>
    </row>
    <row r="58" spans="1:7" ht="12" customHeight="1" x14ac:dyDescent="0.25">
      <c r="A58" s="18"/>
      <c r="B58" s="32" t="s">
        <v>37</v>
      </c>
      <c r="C58" s="33"/>
      <c r="D58" s="33"/>
      <c r="E58" s="33"/>
      <c r="F58" s="34"/>
      <c r="G58" s="15"/>
    </row>
    <row r="59" spans="1:7" ht="12" customHeight="1" x14ac:dyDescent="0.25">
      <c r="A59" s="18"/>
      <c r="B59" s="35" t="s">
        <v>38</v>
      </c>
      <c r="C59" s="17"/>
      <c r="D59" s="17"/>
      <c r="E59" s="17"/>
      <c r="F59" s="36"/>
      <c r="G59" s="15"/>
    </row>
    <row r="60" spans="1:7" ht="12" customHeight="1" x14ac:dyDescent="0.25">
      <c r="A60" s="18"/>
      <c r="B60" s="35" t="s">
        <v>39</v>
      </c>
      <c r="C60" s="17"/>
      <c r="D60" s="17"/>
      <c r="E60" s="17"/>
      <c r="F60" s="36"/>
      <c r="G60" s="15"/>
    </row>
    <row r="61" spans="1:7" ht="12" customHeight="1" x14ac:dyDescent="0.25">
      <c r="A61" s="18"/>
      <c r="B61" s="35" t="s">
        <v>40</v>
      </c>
      <c r="C61" s="17"/>
      <c r="D61" s="17"/>
      <c r="E61" s="17"/>
      <c r="F61" s="36"/>
      <c r="G61" s="15"/>
    </row>
    <row r="62" spans="1:7" ht="12" customHeight="1" x14ac:dyDescent="0.25">
      <c r="A62" s="18"/>
      <c r="B62" s="35" t="s">
        <v>41</v>
      </c>
      <c r="C62" s="17"/>
      <c r="D62" s="17"/>
      <c r="E62" s="17"/>
      <c r="F62" s="36"/>
      <c r="G62" s="15"/>
    </row>
    <row r="63" spans="1:7" ht="12" customHeight="1" x14ac:dyDescent="0.25">
      <c r="A63" s="18"/>
      <c r="B63" s="35" t="s">
        <v>42</v>
      </c>
      <c r="C63" s="17"/>
      <c r="D63" s="17"/>
      <c r="E63" s="17"/>
      <c r="F63" s="36"/>
      <c r="G63" s="15"/>
    </row>
    <row r="64" spans="1:7" ht="12" customHeight="1" thickBot="1" x14ac:dyDescent="0.3">
      <c r="A64" s="18"/>
      <c r="B64" s="37" t="s">
        <v>43</v>
      </c>
      <c r="C64" s="38"/>
      <c r="D64" s="38"/>
      <c r="E64" s="38"/>
      <c r="F64" s="39"/>
      <c r="G64" s="15"/>
    </row>
    <row r="65" spans="1:7" ht="12.75" customHeight="1" x14ac:dyDescent="0.25">
      <c r="A65" s="18"/>
      <c r="B65" s="30"/>
      <c r="C65" s="17"/>
      <c r="D65" s="17"/>
      <c r="E65" s="17"/>
      <c r="F65" s="17"/>
      <c r="G65" s="15"/>
    </row>
    <row r="66" spans="1:7" ht="12" customHeight="1" thickBot="1" x14ac:dyDescent="0.3">
      <c r="A66" s="18"/>
      <c r="B66" s="174" t="s">
        <v>44</v>
      </c>
      <c r="C66" s="175"/>
      <c r="D66" s="29"/>
      <c r="E66" s="11"/>
      <c r="F66" s="11"/>
      <c r="G66" s="15"/>
    </row>
    <row r="67" spans="1:7" ht="12.75" customHeight="1" x14ac:dyDescent="0.25">
      <c r="A67" s="18"/>
      <c r="B67" s="23" t="s">
        <v>30</v>
      </c>
      <c r="C67" s="12" t="s">
        <v>86</v>
      </c>
      <c r="D67" s="24" t="s">
        <v>45</v>
      </c>
      <c r="E67" s="11"/>
      <c r="F67" s="11"/>
      <c r="G67" s="15"/>
    </row>
    <row r="68" spans="1:7" ht="12" customHeight="1" x14ac:dyDescent="0.25">
      <c r="A68" s="10"/>
      <c r="B68" s="25" t="s">
        <v>46</v>
      </c>
      <c r="C68" s="61">
        <f>+G23</f>
        <v>28000</v>
      </c>
      <c r="D68" s="62">
        <f>(C68/C74)</f>
        <v>4.1523928163604278E-2</v>
      </c>
      <c r="E68" s="11"/>
      <c r="F68" s="11"/>
      <c r="G68" s="15"/>
    </row>
    <row r="69" spans="1:7" ht="12" customHeight="1" x14ac:dyDescent="0.25">
      <c r="A69" s="18"/>
      <c r="B69" s="25" t="s">
        <v>47</v>
      </c>
      <c r="C69" s="63">
        <f>+G28</f>
        <v>0</v>
      </c>
      <c r="D69" s="62">
        <v>0</v>
      </c>
      <c r="E69" s="11"/>
      <c r="F69" s="11"/>
      <c r="G69" s="15"/>
    </row>
    <row r="70" spans="1:7" ht="12.75" customHeight="1" x14ac:dyDescent="0.25">
      <c r="A70" s="18"/>
      <c r="B70" s="25" t="s">
        <v>48</v>
      </c>
      <c r="C70" s="61">
        <f>+G37</f>
        <v>150000</v>
      </c>
      <c r="D70" s="62">
        <f>(C70/C74)</f>
        <v>0.22244961516216577</v>
      </c>
      <c r="E70" s="11"/>
      <c r="F70" s="11"/>
      <c r="G70" s="15"/>
    </row>
    <row r="71" spans="1:7" ht="15.6" customHeight="1" x14ac:dyDescent="0.25">
      <c r="A71" s="18"/>
      <c r="B71" s="25" t="s">
        <v>26</v>
      </c>
      <c r="C71" s="61">
        <f>+G43</f>
        <v>399200</v>
      </c>
      <c r="D71" s="62">
        <f>(C71/C74)</f>
        <v>0.59201257581824385</v>
      </c>
      <c r="E71" s="11"/>
      <c r="F71" s="11"/>
      <c r="G71" s="15"/>
    </row>
    <row r="72" spans="1:7" ht="11.25" customHeight="1" x14ac:dyDescent="0.25">
      <c r="B72" s="25" t="s">
        <v>49</v>
      </c>
      <c r="C72" s="64">
        <f>+G48</f>
        <v>65000</v>
      </c>
      <c r="D72" s="62">
        <f>(C72/C74)</f>
        <v>9.6394833236938496E-2</v>
      </c>
      <c r="E72" s="14"/>
      <c r="F72" s="14"/>
      <c r="G72" s="15"/>
    </row>
    <row r="73" spans="1:7" ht="11.25" customHeight="1" x14ac:dyDescent="0.25">
      <c r="B73" s="25" t="s">
        <v>50</v>
      </c>
      <c r="C73" s="64">
        <f>+G52</f>
        <v>32110</v>
      </c>
      <c r="D73" s="62">
        <f>(C73/C74)</f>
        <v>4.7619047619047616E-2</v>
      </c>
      <c r="E73" s="14"/>
      <c r="F73" s="14"/>
      <c r="G73" s="15"/>
    </row>
    <row r="74" spans="1:7" ht="11.25" customHeight="1" thickBot="1" x14ac:dyDescent="0.3">
      <c r="B74" s="26" t="s">
        <v>58</v>
      </c>
      <c r="C74" s="27">
        <f>SUM(C68:C73)</f>
        <v>674310</v>
      </c>
      <c r="D74" s="28">
        <f>SUM(D68:D73)</f>
        <v>1</v>
      </c>
      <c r="E74" s="14"/>
      <c r="F74" s="14"/>
      <c r="G74" s="15"/>
    </row>
    <row r="75" spans="1:7" ht="11.25" customHeight="1" x14ac:dyDescent="0.25">
      <c r="B75" s="21"/>
      <c r="C75" s="20"/>
      <c r="D75" s="20"/>
      <c r="E75" s="20"/>
      <c r="F75" s="20"/>
      <c r="G75" s="15"/>
    </row>
    <row r="76" spans="1:7" ht="11.25" customHeight="1" x14ac:dyDescent="0.25">
      <c r="B76" s="22"/>
      <c r="C76" s="20"/>
      <c r="D76" s="20"/>
      <c r="E76" s="20"/>
      <c r="F76" s="20"/>
      <c r="G76" s="15"/>
    </row>
    <row r="77" spans="1:7" ht="11.25" customHeight="1" thickBot="1" x14ac:dyDescent="0.3">
      <c r="B77" s="41"/>
      <c r="C77" s="42" t="s">
        <v>85</v>
      </c>
      <c r="D77" s="43"/>
      <c r="E77" s="44"/>
      <c r="F77" s="13"/>
      <c r="G77" s="15"/>
    </row>
    <row r="78" spans="1:7" ht="11.25" customHeight="1" x14ac:dyDescent="0.25">
      <c r="B78" s="45" t="s">
        <v>84</v>
      </c>
      <c r="C78" s="65">
        <v>180</v>
      </c>
      <c r="D78" s="69">
        <f>+G9</f>
        <v>200</v>
      </c>
      <c r="E78" s="66">
        <v>230</v>
      </c>
      <c r="F78" s="40"/>
      <c r="G78" s="16"/>
    </row>
    <row r="79" spans="1:7" ht="11.25" customHeight="1" thickBot="1" x14ac:dyDescent="0.3">
      <c r="B79" s="26" t="s">
        <v>74</v>
      </c>
      <c r="C79" s="67">
        <f>(G53/C78)</f>
        <v>3746.1666666666665</v>
      </c>
      <c r="D79" s="67">
        <f>(G53/D78)</f>
        <v>3371.55</v>
      </c>
      <c r="E79" s="68">
        <f>(G53/E78)</f>
        <v>2931.782608695652</v>
      </c>
      <c r="F79" s="40"/>
      <c r="G79" s="16"/>
    </row>
    <row r="80" spans="1:7" ht="11.25" customHeight="1" x14ac:dyDescent="0.25">
      <c r="B80" s="31" t="s">
        <v>51</v>
      </c>
      <c r="C80" s="17"/>
      <c r="D80" s="17"/>
      <c r="E80" s="17"/>
      <c r="F80" s="17"/>
      <c r="G80" s="17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forrajera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2022-06-29T18:29:58Z</dcterms:modified>
</cp:coreProperties>
</file>