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-120" yWindow="-120" windowWidth="20730" windowHeight="11160"/>
  </bookViews>
  <sheets>
    <sheet name="ALFALFA ESTABLECIMIENTO" sheetId="1" r:id="rId1"/>
  </sheets>
  <definedNames>
    <definedName name="_xlnm.Print_Area" localSheetId="0">'ALFALFA ESTABLECIMIENTO'!$B$2:$G$83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G51" i="1"/>
  <c r="G46" i="1"/>
  <c r="G42" i="1"/>
  <c r="G37" i="1"/>
  <c r="G36" i="1"/>
  <c r="G35" i="1"/>
  <c r="G34" i="1"/>
  <c r="G33" i="1"/>
  <c r="G32" i="1"/>
  <c r="G31" i="1"/>
  <c r="G21" i="1"/>
  <c r="G12" i="1"/>
  <c r="G47" i="1" l="1"/>
  <c r="G52" i="1"/>
  <c r="G38" i="1"/>
  <c r="G22" i="1"/>
  <c r="D81" i="1" l="1"/>
  <c r="C73" i="1"/>
  <c r="C74" i="1" l="1"/>
  <c r="C71" i="1"/>
  <c r="C75" i="1"/>
  <c r="C72" i="1" l="1"/>
  <c r="G57" i="1"/>
  <c r="G54" i="1" l="1"/>
  <c r="G55" i="1" s="1"/>
  <c r="C76" i="1" s="1"/>
  <c r="G56" i="1" l="1"/>
  <c r="D82" i="1" s="1"/>
  <c r="C77" i="1"/>
  <c r="D71" i="1" s="1"/>
  <c r="C82" i="1" l="1"/>
  <c r="E82" i="1"/>
  <c r="G58" i="1"/>
  <c r="D76" i="1"/>
  <c r="D74" i="1"/>
  <c r="D75" i="1"/>
  <c r="D73" i="1"/>
  <c r="D77" i="1" l="1"/>
</calcChain>
</file>

<file path=xl/sharedStrings.xml><?xml version="1.0" encoding="utf-8"?>
<sst xmlns="http://schemas.openxmlformats.org/spreadsheetml/2006/main" count="136" uniqueCount="101">
  <si>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</si>
  <si>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</si>
  <si>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</si>
  <si>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</si>
  <si>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</si>
  <si>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</si>
  <si>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</si>
  <si>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</si>
  <si>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</si>
  <si>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</si>
  <si>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</si>
  <si>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</si>
  <si>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</si>
  <si>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</si>
  <si>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</si>
  <si>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</si>
  <si>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</si>
  <si>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</si>
  <si>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</si>
  <si>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</si>
  <si>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</si>
  <si>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</si>
  <si>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</si>
  <si>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</si>
  <si>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</si>
  <si>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</si>
  <si>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</si>
  <si>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</si>
  <si>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</si>
  <si>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</si>
  <si>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</si>
  <si>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</si>
  <si>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</si>
  <si>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</si>
  <si>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</si>
  <si>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</si>
  <si>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</si>
  <si>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</si>
  <si>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</si>
  <si>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</si>
  <si>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</si>
  <si>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</si>
  <si>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</si>
  <si>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</si>
  <si>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</si>
  <si>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</si>
  <si>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</si>
  <si>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</si>
  <si>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</si>
  <si>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</si>
  <si>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</si>
  <si>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</si>
  <si>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</si>
  <si>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</si>
  <si>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</si>
  <si>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</si>
  <si>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</si>
  <si>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Aradura</t>
  </si>
  <si>
    <t>kg</t>
  </si>
  <si>
    <t>Superfosfato triple</t>
  </si>
  <si>
    <t>Medio</t>
  </si>
  <si>
    <t>Lib. B. O'Higgins</t>
  </si>
  <si>
    <t>Rancagua</t>
  </si>
  <si>
    <t>Todas</t>
  </si>
  <si>
    <t>Mercado local</t>
  </si>
  <si>
    <t>Febrero</t>
  </si>
  <si>
    <t>Febrero-Agosto</t>
  </si>
  <si>
    <t>Enero</t>
  </si>
  <si>
    <t>Rastrajes (2)</t>
  </si>
  <si>
    <t>Enero-Febrero</t>
  </si>
  <si>
    <t>Melgadura y aplicación de fertilizantes</t>
  </si>
  <si>
    <t>Acequidura</t>
  </si>
  <si>
    <t>Aplicación de pesticidas (3)</t>
  </si>
  <si>
    <t>Acarreo de insumos</t>
  </si>
  <si>
    <t>FERTILIZANTES</t>
  </si>
  <si>
    <t>INSECTICIDAS</t>
  </si>
  <si>
    <t>lt</t>
  </si>
  <si>
    <t>WL 458 HQ</t>
  </si>
  <si>
    <t xml:space="preserve"> Abril</t>
  </si>
  <si>
    <t>Diciembre</t>
  </si>
  <si>
    <t>Heladas, sequía</t>
  </si>
  <si>
    <t>RIEGOS</t>
  </si>
  <si>
    <t>Sept-Enero</t>
  </si>
  <si>
    <t>Enfardadura</t>
  </si>
  <si>
    <t>fardo</t>
  </si>
  <si>
    <t>Semilla</t>
  </si>
  <si>
    <t>Septiembre</t>
  </si>
  <si>
    <t>Monitor</t>
  </si>
  <si>
    <t>Octubre</t>
  </si>
  <si>
    <t>Alambre / Cordel Platico</t>
  </si>
  <si>
    <t>rollos</t>
  </si>
  <si>
    <t>Noviembre-Marzo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</si>
  <si>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</si>
  <si>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</si>
  <si>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RENDIMIENTO (Fardos/ha)</t>
  </si>
  <si>
    <t>ESCENARIOS COSTO UNITARIO  ($/fardos)</t>
  </si>
  <si>
    <t>Rendimiento  (fardos/hà)</t>
  </si>
  <si>
    <t>Costo unitario ($/ fardos) (*)</t>
  </si>
  <si>
    <t>PRECIO ESPERADO ($/fardo)</t>
  </si>
  <si>
    <t xml:space="preserve">ALFALFA ESTABLECIMIENTO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</si>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</sst>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_ ;\-#,##0\ "/>
    <numFmt numFmtId="168" formatCode="_-* #,##0.00\ _€_-;\-* #,##0.00\ _€_-;_-* &quot;-&quot;??\ _€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5">
    <xf numFmtId="0" fontId="0" fillId="0" borderId="0" applyNumberFormat="0" applyFill="0" applyBorder="0" applyProtection="0"/>
    <xf numFmtId="0" fontId="3" fillId="0" borderId="20"/>
    <xf numFmtId="43" fontId="4" fillId="0" borderId="0" applyFont="0" applyFill="0" applyBorder="0" applyAlignment="0" applyProtection="0"/>
    <xf numFmtId="168" fontId="3" fillId="0" borderId="20" applyFont="0" applyFill="0" applyBorder="0" applyAlignment="0" applyProtection="0"/>
    <xf numFmtId="164" fontId="3" fillId="0" borderId="20" applyFont="0" applyFill="0" applyBorder="0" applyAlignment="0" applyProtection="0"/>
  </cellStyleXfs>
  <cellXfs count="177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right"/>
    </xf>
    <xf numFmtId="0" fontId="5" fillId="0" borderId="0" xfId="0" applyNumberFormat="1" applyFont="1" applyAlignment="1"/>
    <xf numFmtId="0" fontId="5" fillId="0" borderId="0" xfId="0" applyFont="1" applyAlignment="1"/>
    <xf numFmtId="0" fontId="5" fillId="2" borderId="22" xfId="0" applyFont="1" applyFill="1" applyBorder="1" applyAlignment="1"/>
    <xf numFmtId="49" fontId="5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5" fontId="6" fillId="2" borderId="20" xfId="0" applyNumberFormat="1" applyFont="1" applyFill="1" applyBorder="1" applyAlignment="1">
      <alignment horizontal="right" vertical="center"/>
    </xf>
    <xf numFmtId="0" fontId="5" fillId="2" borderId="20" xfId="0" applyFont="1" applyFill="1" applyBorder="1" applyAlignment="1">
      <alignment vertical="center"/>
    </xf>
    <xf numFmtId="49" fontId="10" fillId="2" borderId="41" xfId="0" applyNumberFormat="1" applyFont="1" applyFill="1" applyBorder="1" applyAlignment="1">
      <alignment vertical="center"/>
    </xf>
    <xf numFmtId="0" fontId="12" fillId="2" borderId="42" xfId="0" applyFont="1" applyFill="1" applyBorder="1" applyAlignment="1"/>
    <xf numFmtId="0" fontId="12" fillId="2" borderId="43" xfId="0" applyFont="1" applyFill="1" applyBorder="1" applyAlignment="1"/>
    <xf numFmtId="49" fontId="12" fillId="2" borderId="44" xfId="0" applyNumberFormat="1" applyFont="1" applyFill="1" applyBorder="1" applyAlignment="1">
      <alignment vertical="center"/>
    </xf>
    <xf numFmtId="0" fontId="12" fillId="2" borderId="20" xfId="0" applyFont="1" applyFill="1" applyBorder="1" applyAlignment="1"/>
    <xf numFmtId="0" fontId="12" fillId="2" borderId="45" xfId="0" applyFont="1" applyFill="1" applyBorder="1" applyAlignment="1"/>
    <xf numFmtId="49" fontId="12" fillId="2" borderId="46" xfId="0" applyNumberFormat="1" applyFont="1" applyFill="1" applyBorder="1" applyAlignment="1">
      <alignment vertical="center"/>
    </xf>
    <xf numFmtId="0" fontId="12" fillId="2" borderId="47" xfId="0" applyFont="1" applyFill="1" applyBorder="1" applyAlignment="1"/>
    <xf numFmtId="0" fontId="12" fillId="2" borderId="48" xfId="0" applyFont="1" applyFill="1" applyBorder="1" applyAlignment="1"/>
    <xf numFmtId="0" fontId="12" fillId="2" borderId="20" xfId="0" applyFont="1" applyFill="1" applyBorder="1" applyAlignment="1">
      <alignment vertical="center"/>
    </xf>
    <xf numFmtId="0" fontId="12" fillId="8" borderId="40" xfId="0" applyFont="1" applyFill="1" applyBorder="1" applyAlignment="1"/>
    <xf numFmtId="0" fontId="12" fillId="6" borderId="20" xfId="0" applyFont="1" applyFill="1" applyBorder="1" applyAlignment="1"/>
    <xf numFmtId="49" fontId="10" fillId="7" borderId="31" xfId="0" applyNumberFormat="1" applyFont="1" applyFill="1" applyBorder="1" applyAlignment="1">
      <alignment vertical="center"/>
    </xf>
    <xf numFmtId="49" fontId="10" fillId="7" borderId="21" xfId="0" applyNumberFormat="1" applyFont="1" applyFill="1" applyBorder="1" applyAlignment="1">
      <alignment horizontal="center" vertical="center"/>
    </xf>
    <xf numFmtId="49" fontId="12" fillId="7" borderId="32" xfId="0" applyNumberFormat="1" applyFont="1" applyFill="1" applyBorder="1" applyAlignment="1">
      <alignment horizontal="center"/>
    </xf>
    <xf numFmtId="49" fontId="10" fillId="2" borderId="33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9" fontId="12" fillId="2" borderId="34" xfId="0" applyNumberFormat="1" applyFont="1" applyFill="1" applyBorder="1" applyAlignment="1"/>
    <xf numFmtId="166" fontId="10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10" fillId="7" borderId="35" xfId="0" applyNumberFormat="1" applyFont="1" applyFill="1" applyBorder="1" applyAlignment="1">
      <alignment vertical="center"/>
    </xf>
    <xf numFmtId="166" fontId="10" fillId="7" borderId="36" xfId="0" applyNumberFormat="1" applyFont="1" applyFill="1" applyBorder="1" applyAlignment="1">
      <alignment vertical="center"/>
    </xf>
    <xf numFmtId="9" fontId="10" fillId="7" borderId="37" xfId="0" applyNumberFormat="1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49" fontId="10" fillId="7" borderId="49" xfId="0" applyNumberFormat="1" applyFont="1" applyFill="1" applyBorder="1" applyAlignment="1">
      <alignment vertical="center"/>
    </xf>
    <xf numFmtId="3" fontId="10" fillId="7" borderId="50" xfId="0" applyNumberFormat="1" applyFont="1" applyFill="1" applyBorder="1" applyAlignment="1">
      <alignment vertical="center"/>
    </xf>
    <xf numFmtId="0" fontId="10" fillId="6" borderId="20" xfId="0" applyFont="1" applyFill="1" applyBorder="1" applyAlignment="1">
      <alignment vertical="center"/>
    </xf>
    <xf numFmtId="165" fontId="7" fillId="2" borderId="20" xfId="0" applyNumberFormat="1" applyFont="1" applyFill="1" applyBorder="1" applyAlignment="1">
      <alignment horizontal="right" vertical="center"/>
    </xf>
    <xf numFmtId="166" fontId="10" fillId="7" borderId="37" xfId="0" applyNumberFormat="1" applyFont="1" applyFill="1" applyBorder="1" applyAlignment="1">
      <alignment vertical="center"/>
    </xf>
    <xf numFmtId="49" fontId="12" fillId="2" borderId="20" xfId="0" applyNumberFormat="1" applyFont="1" applyFill="1" applyBorder="1" applyAlignment="1">
      <alignment vertical="center"/>
    </xf>
    <xf numFmtId="0" fontId="12" fillId="2" borderId="20" xfId="0" applyFont="1" applyFill="1" applyBorder="1" applyAlignment="1">
      <alignment horizontal="right"/>
    </xf>
    <xf numFmtId="0" fontId="5" fillId="0" borderId="0" xfId="0" applyNumberFormat="1" applyFont="1" applyAlignment="1">
      <alignment horizontal="right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4" xfId="0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15" fillId="9" borderId="58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/>
    <xf numFmtId="3" fontId="15" fillId="0" borderId="58" xfId="0" applyNumberFormat="1" applyFont="1" applyBorder="1" applyAlignment="1">
      <alignment horizontal="right" vertical="center"/>
    </xf>
    <xf numFmtId="0" fontId="15" fillId="0" borderId="58" xfId="0" applyFont="1" applyFill="1" applyBorder="1" applyAlignment="1">
      <alignment horizontal="right" vertical="center"/>
    </xf>
    <xf numFmtId="17" fontId="15" fillId="0" borderId="58" xfId="0" applyNumberFormat="1" applyFont="1" applyBorder="1" applyAlignment="1">
      <alignment horizontal="right" vertical="center"/>
    </xf>
    <xf numFmtId="0" fontId="15" fillId="9" borderId="58" xfId="0" applyFont="1" applyFill="1" applyBorder="1" applyAlignment="1">
      <alignment horizontal="right" vertical="center"/>
    </xf>
    <xf numFmtId="0" fontId="15" fillId="0" borderId="58" xfId="0" applyFont="1" applyBorder="1" applyAlignment="1">
      <alignment horizontal="right" vertical="center"/>
    </xf>
    <xf numFmtId="17" fontId="15" fillId="9" borderId="58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1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4" fillId="3" borderId="6" xfId="0" applyNumberFormat="1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left" vertical="center"/>
    </xf>
    <xf numFmtId="0" fontId="15" fillId="0" borderId="59" xfId="0" applyFont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167" fontId="17" fillId="0" borderId="59" xfId="2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14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14" fillId="3" borderId="15" xfId="0" applyNumberFormat="1" applyFont="1" applyFill="1" applyBorder="1" applyAlignment="1">
      <alignment horizontal="center" vertical="center"/>
    </xf>
    <xf numFmtId="49" fontId="14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wrapText="1"/>
    </xf>
    <xf numFmtId="0" fontId="1" fillId="0" borderId="60" xfId="0" applyFont="1" applyFill="1" applyBorder="1" applyAlignment="1">
      <alignment horizontal="center" wrapText="1"/>
    </xf>
    <xf numFmtId="3" fontId="1" fillId="0" borderId="60" xfId="2" applyNumberFormat="1" applyFont="1" applyFill="1" applyBorder="1" applyAlignment="1">
      <alignment horizontal="center" wrapText="1"/>
    </xf>
    <xf numFmtId="0" fontId="17" fillId="0" borderId="58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169" fontId="17" fillId="0" borderId="58" xfId="3" applyNumberFormat="1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167" fontId="17" fillId="0" borderId="58" xfId="2" applyNumberFormat="1" applyFont="1" applyFill="1" applyBorder="1" applyAlignment="1">
      <alignment horizontal="center" vertical="center"/>
    </xf>
    <xf numFmtId="167" fontId="17" fillId="0" borderId="61" xfId="2" applyNumberFormat="1" applyFont="1" applyBorder="1" applyAlignment="1">
      <alignment horizontal="center" vertical="center"/>
    </xf>
    <xf numFmtId="49" fontId="14" fillId="3" borderId="52" xfId="0" applyNumberFormat="1" applyFont="1" applyFill="1" applyBorder="1" applyAlignment="1">
      <alignment horizontal="center" vertical="center" wrapText="1"/>
    </xf>
    <xf numFmtId="49" fontId="14" fillId="3" borderId="52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Border="1" applyAlignment="1"/>
    <xf numFmtId="0" fontId="1" fillId="2" borderId="22" xfId="0" applyFont="1" applyFill="1" applyBorder="1" applyAlignment="1"/>
    <xf numFmtId="0" fontId="15" fillId="0" borderId="60" xfId="0" applyFont="1" applyFill="1" applyBorder="1" applyAlignment="1">
      <alignment vertical="center" wrapText="1"/>
    </xf>
    <xf numFmtId="0" fontId="15" fillId="0" borderId="60" xfId="0" applyFont="1" applyFill="1" applyBorder="1" applyAlignment="1">
      <alignment horizontal="center" vertical="center" wrapText="1"/>
    </xf>
    <xf numFmtId="167" fontId="15" fillId="0" borderId="60" xfId="2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horizontal="left" vertical="center"/>
    </xf>
    <xf numFmtId="0" fontId="17" fillId="0" borderId="60" xfId="0" applyFont="1" applyFill="1" applyBorder="1" applyAlignment="1">
      <alignment horizontal="center" vertical="center"/>
    </xf>
    <xf numFmtId="167" fontId="17" fillId="0" borderId="60" xfId="2" applyNumberFormat="1" applyFont="1" applyFill="1" applyBorder="1" applyAlignment="1">
      <alignment horizontal="center" vertical="center"/>
    </xf>
    <xf numFmtId="167" fontId="17" fillId="0" borderId="60" xfId="2" applyNumberFormat="1" applyFont="1" applyBorder="1" applyAlignment="1">
      <alignment horizontal="center" vertical="center"/>
    </xf>
    <xf numFmtId="0" fontId="17" fillId="0" borderId="60" xfId="0" applyFont="1" applyFill="1" applyBorder="1" applyAlignment="1">
      <alignment horizontal="left" vertical="center"/>
    </xf>
    <xf numFmtId="0" fontId="18" fillId="0" borderId="60" xfId="0" applyFont="1" applyFill="1" applyBorder="1" applyAlignment="1">
      <alignment horizontal="center" vertical="center"/>
    </xf>
    <xf numFmtId="167" fontId="18" fillId="0" borderId="60" xfId="2" applyNumberFormat="1" applyFont="1" applyFill="1" applyBorder="1" applyAlignment="1">
      <alignment horizontal="center" vertical="center"/>
    </xf>
    <xf numFmtId="167" fontId="18" fillId="0" borderId="60" xfId="2" applyNumberFormat="1" applyFont="1" applyBorder="1" applyAlignment="1">
      <alignment horizontal="center" vertical="center"/>
    </xf>
    <xf numFmtId="3" fontId="1" fillId="0" borderId="0" xfId="0" applyNumberFormat="1" applyFont="1" applyAlignment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/>
    <xf numFmtId="0" fontId="1" fillId="2" borderId="54" xfId="0" applyFont="1" applyFill="1" applyBorder="1" applyAlignment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 applyAlignment="1"/>
    <xf numFmtId="3" fontId="1" fillId="2" borderId="54" xfId="0" applyNumberFormat="1" applyFont="1" applyFill="1" applyBorder="1" applyAlignment="1">
      <alignment horizontal="right"/>
    </xf>
    <xf numFmtId="49" fontId="14" fillId="3" borderId="52" xfId="0" applyNumberFormat="1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left" vertical="center"/>
    </xf>
    <xf numFmtId="164" fontId="17" fillId="0" borderId="58" xfId="4" applyNumberFormat="1" applyFont="1" applyFill="1" applyBorder="1" applyAlignment="1">
      <alignment horizontal="center" vertical="center"/>
    </xf>
    <xf numFmtId="0" fontId="17" fillId="0" borderId="58" xfId="4" applyNumberFormat="1" applyFont="1" applyFill="1" applyBorder="1" applyAlignment="1">
      <alignment horizontal="center" vertical="center"/>
    </xf>
    <xf numFmtId="167" fontId="17" fillId="0" borderId="58" xfId="2" applyNumberFormat="1" applyFont="1" applyBorder="1" applyAlignment="1">
      <alignment horizontal="center" vertic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165" fontId="14" fillId="5" borderId="26" xfId="0" applyNumberFormat="1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5" xfId="0" applyFont="1" applyFill="1" applyBorder="1" applyAlignment="1">
      <alignment vertical="center"/>
    </xf>
    <xf numFmtId="165" fontId="14" fillId="3" borderId="28" xfId="0" applyNumberFormat="1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165" fontId="14" fillId="5" borderId="28" xfId="0" applyNumberFormat="1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3" fillId="8" borderId="55" xfId="0" applyNumberFormat="1" applyFont="1" applyFill="1" applyBorder="1" applyAlignment="1">
      <alignment horizontal="center" vertical="center"/>
    </xf>
    <xf numFmtId="49" fontId="13" fillId="8" borderId="56" xfId="0" applyNumberFormat="1" applyFont="1" applyFill="1" applyBorder="1" applyAlignment="1">
      <alignment horizontal="center" vertical="center"/>
    </xf>
    <xf numFmtId="49" fontId="13" fillId="8" borderId="57" xfId="0" applyNumberFormat="1" applyFont="1" applyFill="1" applyBorder="1" applyAlignment="1">
      <alignment horizontal="center" vertical="center"/>
    </xf>
    <xf numFmtId="49" fontId="13" fillId="8" borderId="38" xfId="0" applyNumberFormat="1" applyFont="1" applyFill="1" applyBorder="1" applyAlignment="1">
      <alignment vertical="center"/>
    </xf>
    <xf numFmtId="0" fontId="10" fillId="8" borderId="39" xfId="0" applyFont="1" applyFill="1" applyBorder="1" applyAlignment="1">
      <alignment vertical="center"/>
    </xf>
  </cellXfs>
  <cellStyles count="5">
    <cellStyle name="Millares" xfId="2" builtinId="3"/>
    <cellStyle name="Millares 3" xfId="3"/>
    <cellStyle name="Millares 6 2" xfId="4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lio.24.araya@hotmail.com" id="{67868A09-2744-4BBF-81D7-9B0E756FB340}" userId="d6abdd2ad123050e" providerId="Windows Live"/>
</personList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5" dT="2022-01-21T13:20:17.82" personId="{67868A09-2744-4BBF-81D7-9B0E756FB340}" id="{660F4BED-EB25-4280-9D40-12431ACBE21B}">
    <text>se  modifica precio de 300 a 1100 pesos.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zoomScale="110" zoomScaleNormal="110" workbookViewId="0">
      <selection activeCell="B2" sqref="B2:G83"/>
    </sheetView>
  </sheetViews>
  <sheetFormatPr baseColWidth="10" defaultColWidth="10.85546875" defaultRowHeight="11.25" customHeight="1" x14ac:dyDescent="0.3"/>
  <cols>
    <col min="1" max="1" width="15.5703125" style="13" customWidth="1"/>
    <col min="2" max="2" width="21.28515625" style="13" customWidth="1"/>
    <col min="3" max="3" width="17" style="13" customWidth="1"/>
    <col min="4" max="4" width="14.85546875" style="13" customWidth="1"/>
    <col min="5" max="5" width="14.42578125" style="13" customWidth="1"/>
    <col min="6" max="6" width="18.7109375" style="13" customWidth="1"/>
    <col min="7" max="7" width="17.140625" style="51" customWidth="1"/>
    <col min="8" max="255" width="10.85546875" style="13" customWidth="1"/>
    <col min="256" max="16384" width="10.85546875" style="14"/>
  </cols>
  <sheetData>
    <row r="1" spans="1:255" ht="15" customHeight="1" x14ac:dyDescent="0.3">
      <c r="A1" s="11"/>
      <c r="B1" s="11"/>
      <c r="C1" s="11"/>
      <c r="D1" s="11"/>
      <c r="E1" s="11"/>
      <c r="F1" s="11"/>
      <c r="G1" s="12"/>
    </row>
    <row r="2" spans="1:255" ht="15" customHeight="1" x14ac:dyDescent="0.3">
      <c r="A2" s="11"/>
      <c r="B2" s="11"/>
      <c r="C2" s="11"/>
      <c r="D2" s="11"/>
      <c r="E2" s="11"/>
      <c r="F2" s="11"/>
      <c r="G2" s="12"/>
    </row>
    <row r="3" spans="1:255" ht="15" customHeight="1" x14ac:dyDescent="0.3">
      <c r="A3" s="11"/>
      <c r="B3" s="11"/>
      <c r="C3" s="11"/>
      <c r="D3" s="11"/>
      <c r="E3" s="11"/>
      <c r="F3" s="11"/>
      <c r="G3" s="12"/>
    </row>
    <row r="4" spans="1:255" ht="15" customHeight="1" x14ac:dyDescent="0.3">
      <c r="A4" s="11"/>
      <c r="B4" s="11"/>
      <c r="C4" s="11"/>
      <c r="D4" s="11"/>
      <c r="E4" s="11"/>
      <c r="F4" s="11"/>
      <c r="G4" s="12"/>
    </row>
    <row r="5" spans="1:255" ht="15" customHeight="1" x14ac:dyDescent="0.3">
      <c r="A5" s="11"/>
      <c r="B5" s="11"/>
      <c r="C5" s="11"/>
      <c r="D5" s="11"/>
      <c r="E5" s="11"/>
      <c r="F5" s="11"/>
      <c r="G5" s="12"/>
    </row>
    <row r="6" spans="1:255" ht="15" customHeight="1" x14ac:dyDescent="0.3">
      <c r="A6" s="11"/>
      <c r="B6" s="11"/>
      <c r="C6" s="11"/>
      <c r="D6" s="11"/>
      <c r="E6" s="11"/>
      <c r="F6" s="11"/>
      <c r="G6" s="12"/>
    </row>
    <row r="7" spans="1:255" ht="15" customHeight="1" x14ac:dyDescent="0.3">
      <c r="A7" s="11"/>
      <c r="B7" s="11"/>
      <c r="C7" s="11"/>
      <c r="D7" s="11"/>
      <c r="E7" s="11"/>
      <c r="F7" s="11"/>
      <c r="G7" s="12"/>
    </row>
    <row r="8" spans="1:255" s="57" customFormat="1" ht="15" customHeight="1" x14ac:dyDescent="0.25">
      <c r="A8" s="52"/>
      <c r="B8" s="53"/>
      <c r="C8" s="54"/>
      <c r="D8" s="52"/>
      <c r="E8" s="54"/>
      <c r="F8" s="54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</row>
    <row r="9" spans="1:255" s="57" customFormat="1" ht="25.5" x14ac:dyDescent="0.25">
      <c r="A9" s="58"/>
      <c r="B9" s="59" t="s">
        <v>0</v>
      </c>
      <c r="C9" s="60" t="s">
        <v>99</v>
      </c>
      <c r="D9" s="61"/>
      <c r="E9" s="164" t="s">
        <v>94</v>
      </c>
      <c r="F9" s="165"/>
      <c r="G9" s="62">
        <v>600</v>
      </c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</row>
    <row r="10" spans="1:255" s="57" customFormat="1" ht="18" customHeight="1" x14ac:dyDescent="0.25">
      <c r="A10" s="58"/>
      <c r="B10" s="1" t="s">
        <v>1</v>
      </c>
      <c r="C10" s="63" t="s">
        <v>77</v>
      </c>
      <c r="D10" s="61"/>
      <c r="E10" s="166" t="s">
        <v>2</v>
      </c>
      <c r="F10" s="167"/>
      <c r="G10" s="64" t="s">
        <v>78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</row>
    <row r="11" spans="1:255" s="57" customFormat="1" ht="18" customHeight="1" x14ac:dyDescent="0.25">
      <c r="A11" s="58"/>
      <c r="B11" s="1" t="s">
        <v>3</v>
      </c>
      <c r="C11" s="65" t="s">
        <v>60</v>
      </c>
      <c r="D11" s="61"/>
      <c r="E11" s="166" t="s">
        <v>98</v>
      </c>
      <c r="F11" s="167"/>
      <c r="G11" s="62">
        <v>5500</v>
      </c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</row>
    <row r="12" spans="1:255" s="57" customFormat="1" ht="11.25" customHeight="1" x14ac:dyDescent="0.25">
      <c r="A12" s="58"/>
      <c r="B12" s="1" t="s">
        <v>4</v>
      </c>
      <c r="C12" s="65" t="s">
        <v>61</v>
      </c>
      <c r="D12" s="61"/>
      <c r="E12" s="9" t="s">
        <v>5</v>
      </c>
      <c r="F12" s="10"/>
      <c r="G12" s="62">
        <f>G9*G11</f>
        <v>3300000</v>
      </c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</row>
    <row r="13" spans="1:255" s="57" customFormat="1" ht="11.25" customHeight="1" x14ac:dyDescent="0.25">
      <c r="A13" s="58"/>
      <c r="B13" s="1" t="s">
        <v>6</v>
      </c>
      <c r="C13" s="65" t="s">
        <v>62</v>
      </c>
      <c r="D13" s="61"/>
      <c r="E13" s="166" t="s">
        <v>7</v>
      </c>
      <c r="F13" s="167"/>
      <c r="G13" s="66" t="s">
        <v>64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</row>
    <row r="14" spans="1:255" s="57" customFormat="1" ht="13.5" customHeight="1" x14ac:dyDescent="0.25">
      <c r="A14" s="58"/>
      <c r="B14" s="1" t="s">
        <v>8</v>
      </c>
      <c r="C14" s="65" t="s">
        <v>63</v>
      </c>
      <c r="D14" s="61"/>
      <c r="E14" s="166" t="s">
        <v>9</v>
      </c>
      <c r="F14" s="167"/>
      <c r="G14" s="64" t="s">
        <v>79</v>
      </c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</row>
    <row r="15" spans="1:255" s="57" customFormat="1" ht="12.75" x14ac:dyDescent="0.25">
      <c r="A15" s="58"/>
      <c r="B15" s="1" t="s">
        <v>10</v>
      </c>
      <c r="C15" s="67" t="s">
        <v>100</v>
      </c>
      <c r="D15" s="61"/>
      <c r="E15" s="168" t="s">
        <v>11</v>
      </c>
      <c r="F15" s="169"/>
      <c r="G15" s="66" t="s">
        <v>80</v>
      </c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</row>
    <row r="16" spans="1:255" s="57" customFormat="1" ht="12" customHeight="1" x14ac:dyDescent="0.25">
      <c r="A16" s="52"/>
      <c r="B16" s="68"/>
      <c r="C16" s="69"/>
      <c r="D16" s="54"/>
      <c r="E16" s="70"/>
      <c r="F16" s="70"/>
      <c r="G16" s="71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</row>
    <row r="17" spans="1:255" s="57" customFormat="1" ht="12" customHeight="1" x14ac:dyDescent="0.25">
      <c r="A17" s="72"/>
      <c r="B17" s="170" t="s">
        <v>12</v>
      </c>
      <c r="C17" s="171"/>
      <c r="D17" s="171"/>
      <c r="E17" s="171"/>
      <c r="F17" s="171"/>
      <c r="G17" s="171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</row>
    <row r="18" spans="1:255" s="57" customFormat="1" ht="12" customHeight="1" x14ac:dyDescent="0.25">
      <c r="A18" s="52"/>
      <c r="B18" s="73"/>
      <c r="C18" s="74"/>
      <c r="D18" s="74"/>
      <c r="E18" s="74"/>
      <c r="F18" s="75"/>
      <c r="G18" s="7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</row>
    <row r="19" spans="1:255" s="57" customFormat="1" ht="12" customHeight="1" x14ac:dyDescent="0.25">
      <c r="A19" s="58"/>
      <c r="B19" s="77" t="s">
        <v>13</v>
      </c>
      <c r="C19" s="78"/>
      <c r="D19" s="79"/>
      <c r="E19" s="79"/>
      <c r="F19" s="79"/>
      <c r="G19" s="80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</row>
    <row r="20" spans="1:255" s="57" customFormat="1" ht="24" customHeight="1" x14ac:dyDescent="0.25">
      <c r="A20" s="72"/>
      <c r="B20" s="81" t="s">
        <v>14</v>
      </c>
      <c r="C20" s="81" t="s">
        <v>15</v>
      </c>
      <c r="D20" s="81" t="s">
        <v>16</v>
      </c>
      <c r="E20" s="81" t="s">
        <v>17</v>
      </c>
      <c r="F20" s="81" t="s">
        <v>18</v>
      </c>
      <c r="G20" s="81" t="s">
        <v>19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</row>
    <row r="21" spans="1:255" s="57" customFormat="1" ht="12.75" customHeight="1" x14ac:dyDescent="0.25">
      <c r="A21" s="72"/>
      <c r="B21" s="82" t="s">
        <v>81</v>
      </c>
      <c r="C21" s="83" t="s">
        <v>20</v>
      </c>
      <c r="D21" s="84">
        <v>8</v>
      </c>
      <c r="E21" s="84" t="s">
        <v>82</v>
      </c>
      <c r="F21" s="85">
        <v>22000</v>
      </c>
      <c r="G21" s="85">
        <f>D21*F21</f>
        <v>176000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</row>
    <row r="22" spans="1:255" s="57" customFormat="1" ht="12.75" customHeight="1" x14ac:dyDescent="0.25">
      <c r="A22" s="72"/>
      <c r="B22" s="2" t="s">
        <v>21</v>
      </c>
      <c r="C22" s="3"/>
      <c r="D22" s="3"/>
      <c r="E22" s="3"/>
      <c r="F22" s="4"/>
      <c r="G22" s="7">
        <f>SUM(G21:G21)</f>
        <v>176000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</row>
    <row r="23" spans="1:255" s="57" customFormat="1" ht="12" customHeight="1" x14ac:dyDescent="0.25">
      <c r="A23" s="52"/>
      <c r="B23" s="73"/>
      <c r="C23" s="75"/>
      <c r="D23" s="75"/>
      <c r="E23" s="75"/>
      <c r="F23" s="86"/>
      <c r="G23" s="87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</row>
    <row r="24" spans="1:255" s="57" customFormat="1" ht="12" customHeight="1" x14ac:dyDescent="0.25">
      <c r="A24" s="58"/>
      <c r="B24" s="88" t="s">
        <v>22</v>
      </c>
      <c r="C24" s="89"/>
      <c r="D24" s="90"/>
      <c r="E24" s="90"/>
      <c r="F24" s="91"/>
      <c r="G24" s="92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</row>
    <row r="25" spans="1:255" s="57" customFormat="1" ht="24" customHeight="1" x14ac:dyDescent="0.25">
      <c r="A25" s="58"/>
      <c r="B25" s="93" t="s">
        <v>14</v>
      </c>
      <c r="C25" s="94" t="s">
        <v>15</v>
      </c>
      <c r="D25" s="94" t="s">
        <v>16</v>
      </c>
      <c r="E25" s="93" t="s">
        <v>56</v>
      </c>
      <c r="F25" s="94" t="s">
        <v>18</v>
      </c>
      <c r="G25" s="93" t="s">
        <v>19</v>
      </c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</row>
    <row r="26" spans="1:255" s="57" customFormat="1" ht="12" customHeight="1" x14ac:dyDescent="0.25">
      <c r="A26" s="58"/>
      <c r="B26" s="95"/>
      <c r="C26" s="96" t="s">
        <v>56</v>
      </c>
      <c r="D26" s="96" t="s">
        <v>56</v>
      </c>
      <c r="E26" s="96" t="s">
        <v>56</v>
      </c>
      <c r="F26" s="97" t="s">
        <v>56</v>
      </c>
      <c r="G26" s="98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</row>
    <row r="27" spans="1:255" s="57" customFormat="1" ht="12" customHeight="1" x14ac:dyDescent="0.25">
      <c r="A27" s="58"/>
      <c r="B27" s="5" t="s">
        <v>23</v>
      </c>
      <c r="C27" s="6"/>
      <c r="D27" s="6"/>
      <c r="E27" s="6"/>
      <c r="F27" s="99"/>
      <c r="G27" s="8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</row>
    <row r="28" spans="1:255" s="57" customFormat="1" ht="12" customHeight="1" x14ac:dyDescent="0.25">
      <c r="A28" s="52"/>
      <c r="B28" s="100"/>
      <c r="C28" s="101"/>
      <c r="D28" s="101"/>
      <c r="E28" s="101"/>
      <c r="F28" s="102"/>
      <c r="G28" s="103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</row>
    <row r="29" spans="1:255" s="57" customFormat="1" ht="12" customHeight="1" x14ac:dyDescent="0.25">
      <c r="A29" s="58"/>
      <c r="B29" s="88" t="s">
        <v>24</v>
      </c>
      <c r="C29" s="89"/>
      <c r="D29" s="90"/>
      <c r="E29" s="90"/>
      <c r="F29" s="91"/>
      <c r="G29" s="92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</row>
    <row r="30" spans="1:255" s="57" customFormat="1" ht="24" customHeight="1" x14ac:dyDescent="0.25">
      <c r="A30" s="58"/>
      <c r="B30" s="104" t="s">
        <v>14</v>
      </c>
      <c r="C30" s="104" t="s">
        <v>15</v>
      </c>
      <c r="D30" s="104" t="s">
        <v>16</v>
      </c>
      <c r="E30" s="104" t="s">
        <v>17</v>
      </c>
      <c r="F30" s="105" t="s">
        <v>18</v>
      </c>
      <c r="G30" s="104" t="s">
        <v>19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</row>
    <row r="31" spans="1:255" s="57" customFormat="1" ht="12.75" customHeight="1" x14ac:dyDescent="0.25">
      <c r="A31" s="72"/>
      <c r="B31" s="106" t="s">
        <v>57</v>
      </c>
      <c r="C31" s="107" t="s">
        <v>25</v>
      </c>
      <c r="D31" s="107">
        <v>0.4</v>
      </c>
      <c r="E31" s="107" t="s">
        <v>67</v>
      </c>
      <c r="F31" s="108">
        <v>135000</v>
      </c>
      <c r="G31" s="108">
        <f t="shared" ref="G31:G37" si="0">D31*F31</f>
        <v>54000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</row>
    <row r="32" spans="1:255" s="57" customFormat="1" ht="12.75" customHeight="1" x14ac:dyDescent="0.25">
      <c r="A32" s="72"/>
      <c r="B32" s="106" t="s">
        <v>68</v>
      </c>
      <c r="C32" s="107" t="s">
        <v>25</v>
      </c>
      <c r="D32" s="107">
        <v>0.4</v>
      </c>
      <c r="E32" s="107" t="s">
        <v>69</v>
      </c>
      <c r="F32" s="108">
        <v>80000</v>
      </c>
      <c r="G32" s="108">
        <f t="shared" si="0"/>
        <v>32000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</row>
    <row r="33" spans="1:255" s="57" customFormat="1" ht="12.75" customHeight="1" x14ac:dyDescent="0.25">
      <c r="A33" s="72"/>
      <c r="B33" s="106" t="s">
        <v>70</v>
      </c>
      <c r="C33" s="107" t="s">
        <v>25</v>
      </c>
      <c r="D33" s="107">
        <v>0.2</v>
      </c>
      <c r="E33" s="107" t="s">
        <v>65</v>
      </c>
      <c r="F33" s="108">
        <v>100000</v>
      </c>
      <c r="G33" s="108">
        <f t="shared" si="0"/>
        <v>20000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</row>
    <row r="34" spans="1:255" s="57" customFormat="1" ht="12.75" customHeight="1" x14ac:dyDescent="0.25">
      <c r="A34" s="72"/>
      <c r="B34" s="106" t="s">
        <v>71</v>
      </c>
      <c r="C34" s="107" t="s">
        <v>25</v>
      </c>
      <c r="D34" s="107">
        <v>0.125</v>
      </c>
      <c r="E34" s="107" t="s">
        <v>65</v>
      </c>
      <c r="F34" s="108">
        <v>80000</v>
      </c>
      <c r="G34" s="108">
        <f t="shared" si="0"/>
        <v>10000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</row>
    <row r="35" spans="1:255" s="57" customFormat="1" ht="12.75" customHeight="1" x14ac:dyDescent="0.25">
      <c r="A35" s="72"/>
      <c r="B35" s="106" t="s">
        <v>72</v>
      </c>
      <c r="C35" s="107" t="s">
        <v>25</v>
      </c>
      <c r="D35" s="107">
        <v>1</v>
      </c>
      <c r="E35" s="107" t="s">
        <v>66</v>
      </c>
      <c r="F35" s="108">
        <v>60000</v>
      </c>
      <c r="G35" s="108">
        <f t="shared" si="0"/>
        <v>60000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</row>
    <row r="36" spans="1:255" s="57" customFormat="1" ht="12.75" customHeight="1" x14ac:dyDescent="0.25">
      <c r="A36" s="72"/>
      <c r="B36" s="106" t="s">
        <v>73</v>
      </c>
      <c r="C36" s="107" t="s">
        <v>25</v>
      </c>
      <c r="D36" s="107">
        <v>0.6</v>
      </c>
      <c r="E36" s="107" t="s">
        <v>66</v>
      </c>
      <c r="F36" s="108">
        <v>50000</v>
      </c>
      <c r="G36" s="108">
        <f t="shared" si="0"/>
        <v>30000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</row>
    <row r="37" spans="1:255" s="57" customFormat="1" ht="12.75" customHeight="1" x14ac:dyDescent="0.25">
      <c r="A37" s="72"/>
      <c r="B37" s="109" t="s">
        <v>83</v>
      </c>
      <c r="C37" s="110" t="s">
        <v>84</v>
      </c>
      <c r="D37" s="111">
        <v>0.7</v>
      </c>
      <c r="E37" s="112" t="s">
        <v>79</v>
      </c>
      <c r="F37" s="113">
        <v>650000</v>
      </c>
      <c r="G37" s="114">
        <f t="shared" si="0"/>
        <v>455000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</row>
    <row r="38" spans="1:255" s="57" customFormat="1" ht="12.75" customHeight="1" x14ac:dyDescent="0.25">
      <c r="A38" s="58"/>
      <c r="B38" s="5" t="s">
        <v>26</v>
      </c>
      <c r="C38" s="6"/>
      <c r="D38" s="6"/>
      <c r="E38" s="6"/>
      <c r="F38" s="6"/>
      <c r="G38" s="8">
        <f>SUM(G31:G37)</f>
        <v>661000</v>
      </c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</row>
    <row r="39" spans="1:255" s="57" customFormat="1" ht="12" customHeight="1" x14ac:dyDescent="0.25">
      <c r="A39" s="52"/>
      <c r="B39" s="100"/>
      <c r="C39" s="101"/>
      <c r="D39" s="101"/>
      <c r="E39" s="101"/>
      <c r="F39" s="102"/>
      <c r="G39" s="103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</row>
    <row r="40" spans="1:255" s="57" customFormat="1" ht="12" customHeight="1" x14ac:dyDescent="0.25">
      <c r="A40" s="58"/>
      <c r="B40" s="88" t="s">
        <v>27</v>
      </c>
      <c r="C40" s="89"/>
      <c r="D40" s="90"/>
      <c r="E40" s="90"/>
      <c r="F40" s="91"/>
      <c r="G40" s="92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</row>
    <row r="41" spans="1:255" s="57" customFormat="1" ht="24" customHeight="1" x14ac:dyDescent="0.25">
      <c r="A41" s="58"/>
      <c r="B41" s="115" t="s">
        <v>28</v>
      </c>
      <c r="C41" s="115" t="s">
        <v>29</v>
      </c>
      <c r="D41" s="115" t="s">
        <v>30</v>
      </c>
      <c r="E41" s="115" t="s">
        <v>17</v>
      </c>
      <c r="F41" s="115" t="s">
        <v>18</v>
      </c>
      <c r="G41" s="116" t="s">
        <v>19</v>
      </c>
      <c r="H41" s="56"/>
      <c r="I41" s="56"/>
      <c r="J41" s="56"/>
      <c r="K41" s="117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</row>
    <row r="42" spans="1:255" s="57" customFormat="1" ht="12.75" customHeight="1" x14ac:dyDescent="0.25">
      <c r="A42" s="118"/>
      <c r="B42" s="119" t="s">
        <v>85</v>
      </c>
      <c r="C42" s="120" t="s">
        <v>58</v>
      </c>
      <c r="D42" s="120">
        <v>25</v>
      </c>
      <c r="E42" s="120" t="s">
        <v>86</v>
      </c>
      <c r="F42" s="121">
        <v>11500</v>
      </c>
      <c r="G42" s="121">
        <f>AVERAGE(D42*F42)</f>
        <v>287500</v>
      </c>
      <c r="H42" s="56"/>
      <c r="I42" s="56"/>
      <c r="J42" s="56"/>
      <c r="K42" s="117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</row>
    <row r="43" spans="1:255" s="57" customFormat="1" ht="12.75" customHeight="1" x14ac:dyDescent="0.25">
      <c r="A43" s="118"/>
      <c r="B43" s="122" t="s">
        <v>74</v>
      </c>
      <c r="C43" s="123"/>
      <c r="D43" s="123"/>
      <c r="E43" s="123"/>
      <c r="F43" s="124"/>
      <c r="G43" s="12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</row>
    <row r="44" spans="1:255" s="57" customFormat="1" ht="12.75" customHeight="1" x14ac:dyDescent="0.25">
      <c r="A44" s="118"/>
      <c r="B44" s="126" t="s">
        <v>59</v>
      </c>
      <c r="C44" s="123" t="s">
        <v>58</v>
      </c>
      <c r="D44" s="123">
        <v>300</v>
      </c>
      <c r="E44" s="120" t="s">
        <v>86</v>
      </c>
      <c r="F44" s="124">
        <v>1100</v>
      </c>
      <c r="G44" s="125">
        <f>AVERAGE(D44*F44)</f>
        <v>330000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</row>
    <row r="45" spans="1:255" s="57" customFormat="1" ht="12.75" customHeight="1" x14ac:dyDescent="0.25">
      <c r="A45" s="118"/>
      <c r="B45" s="122" t="s">
        <v>75</v>
      </c>
      <c r="C45" s="127"/>
      <c r="D45" s="127"/>
      <c r="E45" s="127"/>
      <c r="F45" s="128"/>
      <c r="G45" s="129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</row>
    <row r="46" spans="1:255" s="57" customFormat="1" ht="12.75" customHeight="1" x14ac:dyDescent="0.25">
      <c r="A46" s="118"/>
      <c r="B46" s="126" t="s">
        <v>87</v>
      </c>
      <c r="C46" s="123" t="s">
        <v>76</v>
      </c>
      <c r="D46" s="123">
        <v>1</v>
      </c>
      <c r="E46" s="123" t="s">
        <v>88</v>
      </c>
      <c r="F46" s="124">
        <v>10000</v>
      </c>
      <c r="G46" s="125">
        <f t="shared" ref="G46" si="1">AVERAGE(D46*F46)</f>
        <v>10000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</row>
    <row r="47" spans="1:255" s="57" customFormat="1" ht="13.5" customHeight="1" x14ac:dyDescent="0.25">
      <c r="A47" s="118"/>
      <c r="B47" s="131" t="s">
        <v>31</v>
      </c>
      <c r="C47" s="132"/>
      <c r="D47" s="132"/>
      <c r="E47" s="132"/>
      <c r="F47" s="133"/>
      <c r="G47" s="134">
        <f>SUM(G42:G46)</f>
        <v>627500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</row>
    <row r="48" spans="1:255" s="57" customFormat="1" ht="12" customHeight="1" x14ac:dyDescent="0.25">
      <c r="A48" s="52"/>
      <c r="B48" s="135"/>
      <c r="C48" s="136"/>
      <c r="D48" s="136"/>
      <c r="E48" s="137"/>
      <c r="F48" s="138"/>
      <c r="G48" s="139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</row>
    <row r="49" spans="1:255" s="57" customFormat="1" ht="12" customHeight="1" x14ac:dyDescent="0.25">
      <c r="A49" s="58"/>
      <c r="B49" s="88" t="s">
        <v>32</v>
      </c>
      <c r="C49" s="89"/>
      <c r="D49" s="90"/>
      <c r="E49" s="90"/>
      <c r="F49" s="91"/>
      <c r="G49" s="92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</row>
    <row r="50" spans="1:255" s="57" customFormat="1" ht="24" customHeight="1" x14ac:dyDescent="0.25">
      <c r="A50" s="58"/>
      <c r="B50" s="140" t="s">
        <v>33</v>
      </c>
      <c r="C50" s="115" t="s">
        <v>29</v>
      </c>
      <c r="D50" s="115" t="s">
        <v>30</v>
      </c>
      <c r="E50" s="140" t="s">
        <v>17</v>
      </c>
      <c r="F50" s="115" t="s">
        <v>18</v>
      </c>
      <c r="G50" s="140" t="s">
        <v>19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</row>
    <row r="51" spans="1:255" s="57" customFormat="1" ht="16.5" customHeight="1" x14ac:dyDescent="0.25">
      <c r="A51" s="118"/>
      <c r="B51" s="141" t="s">
        <v>89</v>
      </c>
      <c r="C51" s="142" t="s">
        <v>90</v>
      </c>
      <c r="D51" s="143">
        <v>2</v>
      </c>
      <c r="E51" s="112" t="s">
        <v>91</v>
      </c>
      <c r="F51" s="113">
        <v>55000</v>
      </c>
      <c r="G51" s="144">
        <f>AVERAGE(D51*F51)</f>
        <v>110000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</row>
    <row r="52" spans="1:255" s="57" customFormat="1" ht="13.5" customHeight="1" x14ac:dyDescent="0.25">
      <c r="A52" s="58"/>
      <c r="B52" s="145" t="s">
        <v>34</v>
      </c>
      <c r="C52" s="146"/>
      <c r="D52" s="146"/>
      <c r="E52" s="147"/>
      <c r="F52" s="148"/>
      <c r="G52" s="149">
        <f>SUM(G51)</f>
        <v>110000</v>
      </c>
      <c r="H52" s="56"/>
      <c r="I52" s="130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</row>
    <row r="53" spans="1:255" s="57" customFormat="1" ht="12" customHeight="1" x14ac:dyDescent="0.25">
      <c r="A53" s="52"/>
      <c r="B53" s="150"/>
      <c r="C53" s="150"/>
      <c r="D53" s="150"/>
      <c r="E53" s="150"/>
      <c r="F53" s="151"/>
      <c r="G53" s="152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</row>
    <row r="54" spans="1:255" s="57" customFormat="1" ht="12" customHeight="1" x14ac:dyDescent="0.25">
      <c r="A54" s="118"/>
      <c r="B54" s="153" t="s">
        <v>35</v>
      </c>
      <c r="C54" s="154"/>
      <c r="D54" s="154"/>
      <c r="E54" s="154"/>
      <c r="F54" s="154"/>
      <c r="G54" s="155">
        <f>G22+G27+G38+G47+G52</f>
        <v>1574500</v>
      </c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</row>
    <row r="55" spans="1:255" s="57" customFormat="1" ht="12" customHeight="1" x14ac:dyDescent="0.25">
      <c r="A55" s="118"/>
      <c r="B55" s="156" t="s">
        <v>36</v>
      </c>
      <c r="C55" s="157"/>
      <c r="D55" s="157"/>
      <c r="E55" s="157"/>
      <c r="F55" s="157"/>
      <c r="G55" s="158">
        <f>G54*0.05</f>
        <v>78725</v>
      </c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</row>
    <row r="56" spans="1:255" s="57" customFormat="1" ht="12" customHeight="1" x14ac:dyDescent="0.25">
      <c r="A56" s="118"/>
      <c r="B56" s="159" t="s">
        <v>37</v>
      </c>
      <c r="C56" s="160"/>
      <c r="D56" s="160"/>
      <c r="E56" s="160"/>
      <c r="F56" s="160"/>
      <c r="G56" s="161">
        <f>G55+G54</f>
        <v>1653225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</row>
    <row r="57" spans="1:255" s="57" customFormat="1" ht="12" customHeight="1" x14ac:dyDescent="0.25">
      <c r="A57" s="118"/>
      <c r="B57" s="156" t="s">
        <v>38</v>
      </c>
      <c r="C57" s="157"/>
      <c r="D57" s="157"/>
      <c r="E57" s="157"/>
      <c r="F57" s="157"/>
      <c r="G57" s="158">
        <f>G12</f>
        <v>3300000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</row>
    <row r="58" spans="1:255" s="57" customFormat="1" ht="12" customHeight="1" x14ac:dyDescent="0.25">
      <c r="A58" s="118"/>
      <c r="B58" s="162" t="s">
        <v>39</v>
      </c>
      <c r="C58" s="163"/>
      <c r="D58" s="163"/>
      <c r="E58" s="163"/>
      <c r="F58" s="163"/>
      <c r="G58" s="155">
        <f>G57-G56</f>
        <v>1646775</v>
      </c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</row>
    <row r="59" spans="1:255" ht="12" customHeight="1" x14ac:dyDescent="0.3">
      <c r="A59" s="15"/>
      <c r="B59" s="16" t="s">
        <v>92</v>
      </c>
      <c r="C59" s="17"/>
      <c r="D59" s="17"/>
      <c r="E59" s="17"/>
      <c r="F59" s="17"/>
      <c r="G59" s="18"/>
    </row>
    <row r="60" spans="1:255" ht="12.75" customHeight="1" thickBot="1" x14ac:dyDescent="0.35">
      <c r="A60" s="15"/>
      <c r="B60" s="19"/>
      <c r="C60" s="17"/>
      <c r="D60" s="17"/>
      <c r="E60" s="17"/>
      <c r="F60" s="17"/>
      <c r="G60" s="18"/>
    </row>
    <row r="61" spans="1:255" ht="12" customHeight="1" x14ac:dyDescent="0.3">
      <c r="A61" s="15"/>
      <c r="B61" s="20" t="s">
        <v>93</v>
      </c>
      <c r="C61" s="21"/>
      <c r="D61" s="21"/>
      <c r="E61" s="21"/>
      <c r="F61" s="22"/>
      <c r="G61" s="18"/>
    </row>
    <row r="62" spans="1:255" ht="12" customHeight="1" x14ac:dyDescent="0.3">
      <c r="A62" s="15"/>
      <c r="B62" s="23" t="s">
        <v>40</v>
      </c>
      <c r="C62" s="24"/>
      <c r="D62" s="24"/>
      <c r="E62" s="24"/>
      <c r="F62" s="25"/>
      <c r="G62" s="18"/>
    </row>
    <row r="63" spans="1:255" ht="12" customHeight="1" x14ac:dyDescent="0.3">
      <c r="A63" s="15"/>
      <c r="B63" s="23" t="s">
        <v>41</v>
      </c>
      <c r="C63" s="24"/>
      <c r="D63" s="24"/>
      <c r="E63" s="24"/>
      <c r="F63" s="25"/>
      <c r="G63" s="18"/>
    </row>
    <row r="64" spans="1:255" ht="12" customHeight="1" x14ac:dyDescent="0.3">
      <c r="A64" s="15"/>
      <c r="B64" s="23" t="s">
        <v>42</v>
      </c>
      <c r="C64" s="24"/>
      <c r="D64" s="24"/>
      <c r="E64" s="24"/>
      <c r="F64" s="25"/>
      <c r="G64" s="18"/>
    </row>
    <row r="65" spans="1:7" ht="12" customHeight="1" x14ac:dyDescent="0.3">
      <c r="A65" s="15"/>
      <c r="B65" s="23" t="s">
        <v>43</v>
      </c>
      <c r="C65" s="24"/>
      <c r="D65" s="24"/>
      <c r="E65" s="24"/>
      <c r="F65" s="25"/>
      <c r="G65" s="18"/>
    </row>
    <row r="66" spans="1:7" ht="12" customHeight="1" x14ac:dyDescent="0.3">
      <c r="A66" s="15"/>
      <c r="B66" s="23" t="s">
        <v>44</v>
      </c>
      <c r="C66" s="24"/>
      <c r="D66" s="24"/>
      <c r="E66" s="24"/>
      <c r="F66" s="25"/>
      <c r="G66" s="18"/>
    </row>
    <row r="67" spans="1:7" ht="12.75" customHeight="1" thickBot="1" x14ac:dyDescent="0.35">
      <c r="A67" s="15"/>
      <c r="B67" s="26" t="s">
        <v>45</v>
      </c>
      <c r="C67" s="27"/>
      <c r="D67" s="27"/>
      <c r="E67" s="27"/>
      <c r="F67" s="28"/>
      <c r="G67" s="18"/>
    </row>
    <row r="68" spans="1:7" ht="12.75" customHeight="1" x14ac:dyDescent="0.3">
      <c r="A68" s="15"/>
      <c r="B68" s="29"/>
      <c r="C68" s="24"/>
      <c r="D68" s="24"/>
      <c r="E68" s="24"/>
      <c r="F68" s="24"/>
      <c r="G68" s="18"/>
    </row>
    <row r="69" spans="1:7" ht="15" customHeight="1" thickBot="1" x14ac:dyDescent="0.35">
      <c r="A69" s="15"/>
      <c r="B69" s="175" t="s">
        <v>46</v>
      </c>
      <c r="C69" s="176"/>
      <c r="D69" s="30"/>
      <c r="E69" s="31"/>
      <c r="F69" s="31"/>
      <c r="G69" s="18"/>
    </row>
    <row r="70" spans="1:7" ht="12" customHeight="1" x14ac:dyDescent="0.3">
      <c r="A70" s="15"/>
      <c r="B70" s="32" t="s">
        <v>33</v>
      </c>
      <c r="C70" s="33" t="s">
        <v>47</v>
      </c>
      <c r="D70" s="34" t="s">
        <v>48</v>
      </c>
      <c r="E70" s="31"/>
      <c r="F70" s="31"/>
      <c r="G70" s="18"/>
    </row>
    <row r="71" spans="1:7" ht="12" customHeight="1" x14ac:dyDescent="0.3">
      <c r="A71" s="15"/>
      <c r="B71" s="35" t="s">
        <v>49</v>
      </c>
      <c r="C71" s="36">
        <f>G22</f>
        <v>176000</v>
      </c>
      <c r="D71" s="37">
        <f>(C71/C77)</f>
        <v>0.10645858851638464</v>
      </c>
      <c r="E71" s="31"/>
      <c r="F71" s="31"/>
      <c r="G71" s="18"/>
    </row>
    <row r="72" spans="1:7" ht="12" customHeight="1" x14ac:dyDescent="0.3">
      <c r="A72" s="15"/>
      <c r="B72" s="35" t="s">
        <v>50</v>
      </c>
      <c r="C72" s="36">
        <f>G27</f>
        <v>0</v>
      </c>
      <c r="D72" s="37">
        <v>0</v>
      </c>
      <c r="E72" s="31"/>
      <c r="F72" s="31"/>
      <c r="G72" s="18"/>
    </row>
    <row r="73" spans="1:7" ht="12" customHeight="1" x14ac:dyDescent="0.3">
      <c r="A73" s="15"/>
      <c r="B73" s="35" t="s">
        <v>51</v>
      </c>
      <c r="C73" s="36">
        <f>G38</f>
        <v>661000</v>
      </c>
      <c r="D73" s="37">
        <f>(C73/C77)</f>
        <v>0.39982458528028553</v>
      </c>
      <c r="E73" s="31"/>
      <c r="F73" s="31"/>
      <c r="G73" s="18"/>
    </row>
    <row r="74" spans="1:7" ht="12" customHeight="1" x14ac:dyDescent="0.3">
      <c r="A74" s="15"/>
      <c r="B74" s="35" t="s">
        <v>28</v>
      </c>
      <c r="C74" s="36">
        <f>G47</f>
        <v>627500</v>
      </c>
      <c r="D74" s="37">
        <f>(C74/C77)</f>
        <v>0.37956116076154184</v>
      </c>
      <c r="E74" s="31"/>
      <c r="F74" s="31"/>
      <c r="G74" s="18"/>
    </row>
    <row r="75" spans="1:7" ht="12" customHeight="1" x14ac:dyDescent="0.3">
      <c r="A75" s="15"/>
      <c r="B75" s="35" t="s">
        <v>52</v>
      </c>
      <c r="C75" s="38">
        <f>G52</f>
        <v>110000</v>
      </c>
      <c r="D75" s="37">
        <f>(C75/C77)</f>
        <v>6.6536617822740396E-2</v>
      </c>
      <c r="E75" s="39"/>
      <c r="F75" s="39"/>
      <c r="G75" s="18"/>
    </row>
    <row r="76" spans="1:7" ht="12" customHeight="1" x14ac:dyDescent="0.3">
      <c r="A76" s="15"/>
      <c r="B76" s="35" t="s">
        <v>53</v>
      </c>
      <c r="C76" s="38">
        <f>G55</f>
        <v>78725</v>
      </c>
      <c r="D76" s="37">
        <f>(C76/C77)</f>
        <v>4.7619047619047616E-2</v>
      </c>
      <c r="E76" s="39"/>
      <c r="F76" s="39"/>
      <c r="G76" s="18"/>
    </row>
    <row r="77" spans="1:7" ht="12.75" customHeight="1" thickBot="1" x14ac:dyDescent="0.35">
      <c r="A77" s="15"/>
      <c r="B77" s="40" t="s">
        <v>54</v>
      </c>
      <c r="C77" s="41">
        <f>SUM(C71:C76)</f>
        <v>1653225</v>
      </c>
      <c r="D77" s="42">
        <f>SUM(D71:D76)</f>
        <v>1.0000000000000002</v>
      </c>
      <c r="E77" s="39"/>
      <c r="F77" s="39"/>
      <c r="G77" s="18"/>
    </row>
    <row r="78" spans="1:7" ht="12" customHeight="1" x14ac:dyDescent="0.3">
      <c r="A78" s="15"/>
      <c r="B78" s="19"/>
      <c r="C78" s="17"/>
      <c r="D78" s="17"/>
      <c r="E78" s="17"/>
      <c r="F78" s="17"/>
      <c r="G78" s="18"/>
    </row>
    <row r="79" spans="1:7" ht="12.75" customHeight="1" thickBot="1" x14ac:dyDescent="0.35">
      <c r="A79" s="15"/>
      <c r="B79" s="43"/>
      <c r="C79" s="17"/>
      <c r="D79" s="17"/>
      <c r="E79" s="17"/>
      <c r="F79" s="17"/>
      <c r="G79" s="18"/>
    </row>
    <row r="80" spans="1:7" ht="12" customHeight="1" thickBot="1" x14ac:dyDescent="0.35">
      <c r="A80" s="15"/>
      <c r="B80" s="172" t="s">
        <v>95</v>
      </c>
      <c r="C80" s="173"/>
      <c r="D80" s="173"/>
      <c r="E80" s="174"/>
      <c r="F80" s="39"/>
      <c r="G80" s="18"/>
    </row>
    <row r="81" spans="1:7" ht="12" customHeight="1" x14ac:dyDescent="0.3">
      <c r="A81" s="15"/>
      <c r="B81" s="44" t="s">
        <v>96</v>
      </c>
      <c r="C81" s="45">
        <v>500</v>
      </c>
      <c r="D81" s="45">
        <f>G9</f>
        <v>600</v>
      </c>
      <c r="E81" s="45">
        <v>700</v>
      </c>
      <c r="F81" s="46"/>
      <c r="G81" s="47"/>
    </row>
    <row r="82" spans="1:7" ht="12.75" customHeight="1" thickBot="1" x14ac:dyDescent="0.35">
      <c r="A82" s="15"/>
      <c r="B82" s="40" t="s">
        <v>97</v>
      </c>
      <c r="C82" s="41">
        <f>(G56/C81)</f>
        <v>3306.45</v>
      </c>
      <c r="D82" s="41">
        <f>(G56/D81)</f>
        <v>2755.375</v>
      </c>
      <c r="E82" s="48">
        <f>(G56/E81)</f>
        <v>2361.75</v>
      </c>
      <c r="F82" s="46"/>
      <c r="G82" s="47"/>
    </row>
    <row r="83" spans="1:7" ht="15.6" customHeight="1" x14ac:dyDescent="0.3">
      <c r="A83" s="15"/>
      <c r="B83" s="49" t="s">
        <v>55</v>
      </c>
      <c r="C83" s="24"/>
      <c r="D83" s="24"/>
      <c r="E83" s="24"/>
      <c r="F83" s="24"/>
      <c r="G83" s="50"/>
    </row>
  </sheetData>
  <mergeCells count="9">
    <mergeCell ref="E9:F9"/>
    <mergeCell ref="E14:F14"/>
    <mergeCell ref="E15:F15"/>
    <mergeCell ref="B17:G17"/>
    <mergeCell ref="B80:E80"/>
    <mergeCell ref="B69:C69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ALFALFA ESTABLECIMIENTO</vt:lpstr>
      <vt:lpstr>'ALFALFA ESTABLECIMIENTO'!Área_de_impresión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2022-06-22T12:40:06Z</cp:lastPrinted>
  <dcterms:created xsi:type="dcterms:W3CDTF">2020-11-27T12:49:26Z</dcterms:created>
  <dcterms:modified xsi:type="dcterms:W3CDTF">2022-06-22T12:44:35Z</dcterms:modified>
</cp:coreProperties>
</file>