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COCHE\"/>
    </mc:Choice>
  </mc:AlternateContent>
  <bookViews>
    <workbookView xWindow="0" yWindow="0" windowWidth="19200" windowHeight="7305"/>
  </bookViews>
  <sheets>
    <sheet name="Bovi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4" i="1"/>
  <c r="G43" i="1"/>
  <c r="G41" i="1"/>
  <c r="G24" i="1"/>
  <c r="C80" i="1" l="1"/>
  <c r="G22" i="1"/>
  <c r="G23" i="1"/>
  <c r="G25" i="1" l="1"/>
  <c r="C76" i="1" s="1"/>
  <c r="G40" i="1"/>
  <c r="G12" i="1"/>
  <c r="G62" i="1" s="1"/>
  <c r="G52" i="1" l="1"/>
  <c r="C79" i="1" s="1"/>
  <c r="G59" i="1" l="1"/>
  <c r="G60" i="1" s="1"/>
  <c r="G61" i="1" l="1"/>
  <c r="C81" i="1"/>
  <c r="D87" i="1" l="1"/>
  <c r="G63" i="1"/>
  <c r="E87" i="1"/>
  <c r="C82" i="1"/>
  <c r="C87" i="1"/>
  <c r="D79" i="1" l="1"/>
  <c r="D78" i="1"/>
  <c r="D76" i="1"/>
  <c r="D80" i="1"/>
  <c r="D81" i="1"/>
  <c r="D82" i="1" l="1"/>
</calcChain>
</file>

<file path=xl/sharedStrings.xml><?xml version="1.0" encoding="utf-8"?>
<sst xmlns="http://schemas.openxmlformats.org/spreadsheetml/2006/main" count="136" uniqueCount="103">
  <si>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</si>
  <si>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</si>
  <si>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</si>
  <si>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</si>
  <si>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</si>
  <si>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</si>
  <si>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</si>
  <si>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</si>
  <si>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</si>
  <si>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</si>
  <si>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</si>
  <si>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</si>
  <si>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</si>
  <si>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</si>
  <si>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</si>
  <si>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</si>
  <si>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</si>
  <si>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</si>
  <si>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</si>
  <si>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</si>
  <si>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</si>
  <si>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</si>
  <si>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</si>
  <si>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</si>
  <si>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</si>
  <si>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</si>
  <si>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</si>
  <si>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</si>
  <si>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</si>
  <si>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</si>
  <si>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</si>
  <si>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</si>
  <si>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</si>
  <si>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</si>
  <si>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</si>
  <si>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</si>
  <si>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</si>
  <si>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</si>
  <si>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</si>
  <si>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</si>
  <si>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</si>
  <si>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</si>
  <si>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</si>
  <si>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</si>
  <si>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</si>
  <si>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</si>
  <si>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</si>
  <si>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</si>
  <si>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</si>
  <si>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</si>
  <si>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</si>
  <si>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</si>
  <si>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</si>
  <si>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</si>
  <si>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</si>
  <si>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</si>
  <si>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</si>
  <si>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</si>
  <si>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</si>
  <si>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LONCOCHE</t>
  </si>
  <si>
    <t>Loncoche, Gorbea</t>
  </si>
  <si>
    <t>Consumo local</t>
  </si>
  <si>
    <t>MANEJO DEL REBAÑO</t>
  </si>
  <si>
    <t>Alimentación</t>
  </si>
  <si>
    <t>Julio-Septiembre</t>
  </si>
  <si>
    <t>Sanitario</t>
  </si>
  <si>
    <t>Abril - Septiembre</t>
  </si>
  <si>
    <t>Diciembre</t>
  </si>
  <si>
    <t>Ventas</t>
  </si>
  <si>
    <t>Dosis</t>
  </si>
  <si>
    <t>MANTENCION DE PRADERAS</t>
  </si>
  <si>
    <t>Urea</t>
  </si>
  <si>
    <t>S.F.T.</t>
  </si>
  <si>
    <t>Abril-Mayo</t>
  </si>
  <si>
    <t>ALIMENTACION SUPLEMENTARIA</t>
  </si>
  <si>
    <t>Forraje (fardos)</t>
  </si>
  <si>
    <t>unidad</t>
  </si>
  <si>
    <t>Pradera suplementaria</t>
  </si>
  <si>
    <t>ha</t>
  </si>
  <si>
    <t>Agost-Septiembre</t>
  </si>
  <si>
    <t>SANIDAD E INSEMINACION</t>
  </si>
  <si>
    <t>Abril - Octubre</t>
  </si>
  <si>
    <t>Antiparasitario</t>
  </si>
  <si>
    <t>Vacunas ( bruselosis)</t>
  </si>
  <si>
    <t>RB-51</t>
  </si>
  <si>
    <t>Octubre</t>
  </si>
  <si>
    <t>Insecticida (Arete)</t>
  </si>
  <si>
    <t>Enero</t>
  </si>
  <si>
    <t>Inseminación (costo total)</t>
  </si>
  <si>
    <t>BOVINO</t>
  </si>
  <si>
    <t>OVERO COLORADO/MEZCLAS</t>
  </si>
  <si>
    <t>MARZO- ABRIL  2022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</si>
  <si>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</si>
  <si>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</si>
  <si>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</si>
  <si>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</si>
  <si>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ESCENARIOS COSTO UNITARIO  ($/kilo de carne)</t>
  </si>
  <si>
    <t>Rendimiento (kg de carne/há)</t>
  </si>
  <si>
    <t>Costo unitario ($/kg de carne) (*)</t>
  </si>
  <si>
    <t>RENDIMIENTO (kg de carne/Há.)</t>
  </si>
  <si>
    <t>Mayo - Agosto</t>
  </si>
  <si>
    <t>Anticlostridiales</t>
  </si>
  <si>
    <t>MARZO-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</si>
</sst>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\ _€_-;\-* #,##0\ _€_-;_-* &quot;-&quot;??\ _€_-;_-@_-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7" fontId="1" fillId="0" borderId="21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horizontal="center" wrapText="1"/>
    </xf>
    <xf numFmtId="0" fontId="2" fillId="2" borderId="17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horizontal="right" wrapText="1"/>
    </xf>
    <xf numFmtId="3" fontId="2" fillId="2" borderId="17" xfId="0" applyNumberFormat="1" applyFont="1" applyFill="1" applyBorder="1" applyAlignment="1">
      <alignment horizontal="right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164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3" fillId="2" borderId="2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0" fontId="9" fillId="0" borderId="54" xfId="0" applyFont="1" applyBorder="1"/>
    <xf numFmtId="0" fontId="9" fillId="0" borderId="54" xfId="0" applyFont="1" applyBorder="1" applyAlignment="1">
      <alignment horizontal="center"/>
    </xf>
    <xf numFmtId="168" fontId="9" fillId="0" borderId="54" xfId="1" applyNumberFormat="1" applyFont="1" applyBorder="1"/>
    <xf numFmtId="49" fontId="7" fillId="9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Border="1" applyAlignment="1"/>
    <xf numFmtId="0" fontId="10" fillId="0" borderId="54" xfId="0" applyFont="1" applyBorder="1"/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0" fontId="2" fillId="2" borderId="23" xfId="0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5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5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5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5" fontId="7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49" fontId="2" fillId="2" borderId="45" xfId="0" applyNumberFormat="1" applyFont="1" applyFill="1" applyBorder="1" applyAlignment="1">
      <alignment vertical="center"/>
    </xf>
    <xf numFmtId="0" fontId="2" fillId="2" borderId="21" xfId="0" applyFont="1" applyFill="1" applyBorder="1" applyAlignment="1"/>
    <xf numFmtId="0" fontId="2" fillId="2" borderId="46" xfId="0" applyFont="1" applyFill="1" applyBorder="1" applyAlignment="1"/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0" fontId="2" fillId="8" borderId="41" xfId="0" applyFont="1" applyFill="1" applyBorder="1" applyAlignment="1"/>
    <xf numFmtId="0" fontId="2" fillId="6" borderId="21" xfId="0" applyFont="1" applyFill="1" applyBorder="1" applyAlignment="1"/>
    <xf numFmtId="49" fontId="4" fillId="7" borderId="32" xfId="0" applyNumberFormat="1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vertical="center"/>
    </xf>
    <xf numFmtId="49" fontId="2" fillId="7" borderId="33" xfId="0" applyNumberFormat="1" applyFont="1" applyFill="1" applyBorder="1" applyAlignment="1"/>
    <xf numFmtId="49" fontId="4" fillId="2" borderId="3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5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4" fillId="7" borderId="36" xfId="0" applyNumberFormat="1" applyFont="1" applyFill="1" applyBorder="1" applyAlignment="1">
      <alignment vertical="center"/>
    </xf>
    <xf numFmtId="166" fontId="4" fillId="7" borderId="37" xfId="0" applyNumberFormat="1" applyFont="1" applyFill="1" applyBorder="1" applyAlignment="1">
      <alignment vertical="center"/>
    </xf>
    <xf numFmtId="9" fontId="4" fillId="7" borderId="38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7" fillId="8" borderId="20" xfId="0" applyFont="1" applyFill="1" applyBorder="1" applyAlignment="1">
      <alignment vertical="center"/>
    </xf>
    <xf numFmtId="49" fontId="5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4" fillId="7" borderId="51" xfId="0" applyNumberFormat="1" applyFont="1" applyFill="1" applyBorder="1" applyAlignment="1">
      <alignment vertical="center"/>
    </xf>
    <xf numFmtId="0" fontId="4" fillId="7" borderId="52" xfId="0" applyNumberFormat="1" applyFont="1" applyFill="1" applyBorder="1" applyAlignment="1">
      <alignment vertical="center"/>
    </xf>
    <xf numFmtId="0" fontId="4" fillId="7" borderId="53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165" fontId="4" fillId="2" borderId="21" xfId="0" applyNumberFormat="1" applyFont="1" applyFill="1" applyBorder="1" applyAlignment="1">
      <alignment vertical="center"/>
    </xf>
    <xf numFmtId="166" fontId="4" fillId="7" borderId="38" xfId="0" applyNumberFormat="1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horizontal="right"/>
    </xf>
    <xf numFmtId="49" fontId="2" fillId="2" borderId="55" xfId="0" applyNumberFormat="1" applyFont="1" applyFill="1" applyBorder="1" applyAlignment="1">
      <alignment horizontal="right" vertical="center" wrapText="1"/>
    </xf>
    <xf numFmtId="49" fontId="2" fillId="2" borderId="55" xfId="0" applyNumberFormat="1" applyFont="1" applyFill="1" applyBorder="1" applyAlignment="1">
      <alignment horizontal="right" wrapText="1"/>
    </xf>
    <xf numFmtId="14" fontId="2" fillId="2" borderId="55" xfId="0" applyNumberFormat="1" applyFont="1" applyFill="1" applyBorder="1" applyAlignment="1">
      <alignment horizontal="right"/>
    </xf>
    <xf numFmtId="0" fontId="2" fillId="2" borderId="56" xfId="0" applyFont="1" applyFill="1" applyBorder="1" applyAlignment="1"/>
    <xf numFmtId="0" fontId="2" fillId="2" borderId="57" xfId="0" applyFont="1" applyFill="1" applyBorder="1" applyAlignment="1">
      <alignment wrapText="1"/>
    </xf>
    <xf numFmtId="49" fontId="7" fillId="3" borderId="58" xfId="0" applyNumberFormat="1" applyFont="1" applyFill="1" applyBorder="1" applyAlignment="1">
      <alignment vertical="center" wrapText="1"/>
    </xf>
    <xf numFmtId="49" fontId="2" fillId="2" borderId="58" xfId="0" applyNumberFormat="1" applyFont="1" applyFill="1" applyBorder="1" applyAlignment="1">
      <alignment vertical="center" wrapText="1"/>
    </xf>
    <xf numFmtId="0" fontId="11" fillId="0" borderId="54" xfId="0" applyFont="1" applyBorder="1" applyAlignment="1">
      <alignment horizontal="right"/>
    </xf>
    <xf numFmtId="0" fontId="9" fillId="0" borderId="54" xfId="0" applyFont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168" fontId="9" fillId="0" borderId="54" xfId="1" applyNumberFormat="1" applyFont="1" applyBorder="1" applyAlignment="1"/>
    <xf numFmtId="165" fontId="7" fillId="5" borderId="31" xfId="0" applyNumberFormat="1" applyFont="1" applyFill="1" applyBorder="1" applyAlignment="1">
      <alignment vertical="center"/>
    </xf>
    <xf numFmtId="2" fontId="9" fillId="0" borderId="54" xfId="0" applyNumberFormat="1" applyFont="1" applyBorder="1" applyAlignment="1">
      <alignment horizontal="right"/>
    </xf>
    <xf numFmtId="168" fontId="9" fillId="0" borderId="54" xfId="1" applyNumberFormat="1" applyFont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5" fillId="8" borderId="39" xfId="0" applyNumberFormat="1" applyFont="1" applyFill="1" applyBorder="1" applyAlignment="1">
      <alignment vertical="center"/>
    </xf>
    <xf numFmtId="0" fontId="4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2">
    <cellStyle name="Millares_Hoja1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514350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P15" sqref="P15"/>
    </sheetView>
  </sheetViews>
  <sheetFormatPr baseColWidth="10" defaultColWidth="10.85546875" defaultRowHeight="11.25" customHeight="1"/>
  <cols>
    <col min="1" max="1" width="4.42578125" style="1" customWidth="1"/>
    <col min="2" max="2" width="21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s="28" customFormat="1" ht="15" customHeight="1">
      <c r="A2" s="26"/>
      <c r="B2" s="26"/>
      <c r="C2" s="26"/>
      <c r="D2" s="26"/>
      <c r="E2" s="26"/>
      <c r="F2" s="26"/>
      <c r="G2" s="26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</row>
    <row r="3" spans="1:255" s="28" customFormat="1" ht="15" customHeight="1">
      <c r="A3" s="26"/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</row>
    <row r="4" spans="1:255" s="28" customFormat="1" ht="15" customHeight="1">
      <c r="A4" s="26"/>
      <c r="B4" s="26"/>
      <c r="C4" s="26"/>
      <c r="D4" s="26"/>
      <c r="E4" s="26"/>
      <c r="F4" s="26"/>
      <c r="G4" s="26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</row>
    <row r="5" spans="1:255" s="28" customFormat="1" ht="15" customHeight="1">
      <c r="A5" s="26"/>
      <c r="B5" s="26"/>
      <c r="C5" s="26"/>
      <c r="D5" s="26"/>
      <c r="E5" s="26"/>
      <c r="F5" s="26"/>
      <c r="G5" s="26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</row>
    <row r="6" spans="1:255" s="28" customFormat="1" ht="15" customHeight="1">
      <c r="A6" s="26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</row>
    <row r="7" spans="1:255" s="28" customFormat="1" ht="15" customHeight="1">
      <c r="A7" s="26"/>
      <c r="B7" s="26"/>
      <c r="C7" s="26"/>
      <c r="D7" s="26"/>
      <c r="E7" s="26"/>
      <c r="F7" s="26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</row>
    <row r="8" spans="1:255" s="28" customFormat="1" ht="15" customHeight="1">
      <c r="A8" s="26"/>
      <c r="B8" s="125"/>
      <c r="C8" s="29"/>
      <c r="D8" s="26"/>
      <c r="E8" s="29"/>
      <c r="F8" s="29"/>
      <c r="G8" s="29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</row>
    <row r="9" spans="1:255" s="28" customFormat="1" ht="12" customHeight="1">
      <c r="A9" s="70"/>
      <c r="B9" s="127" t="s">
        <v>0</v>
      </c>
      <c r="C9" s="121" t="s">
        <v>89</v>
      </c>
      <c r="D9" s="31"/>
      <c r="E9" s="144" t="s">
        <v>99</v>
      </c>
      <c r="F9" s="145"/>
      <c r="G9" s="20">
        <v>350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</row>
    <row r="10" spans="1:255" s="28" customFormat="1" ht="38.25" customHeight="1">
      <c r="A10" s="70"/>
      <c r="B10" s="128" t="s">
        <v>1</v>
      </c>
      <c r="C10" s="122" t="s">
        <v>90</v>
      </c>
      <c r="D10" s="31"/>
      <c r="E10" s="142" t="s">
        <v>2</v>
      </c>
      <c r="F10" s="143"/>
      <c r="G10" s="3" t="s">
        <v>102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</row>
    <row r="11" spans="1:255" s="28" customFormat="1" ht="18" customHeight="1">
      <c r="A11" s="70"/>
      <c r="B11" s="128" t="s">
        <v>3</v>
      </c>
      <c r="C11" s="121" t="s">
        <v>4</v>
      </c>
      <c r="D11" s="31"/>
      <c r="E11" s="142" t="s">
        <v>92</v>
      </c>
      <c r="F11" s="143"/>
      <c r="G11" s="20">
        <v>1900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</row>
    <row r="12" spans="1:255" s="28" customFormat="1" ht="11.25" customHeight="1">
      <c r="A12" s="70"/>
      <c r="B12" s="128" t="s">
        <v>5</v>
      </c>
      <c r="C12" s="123" t="s">
        <v>58</v>
      </c>
      <c r="D12" s="31"/>
      <c r="E12" s="23" t="s">
        <v>6</v>
      </c>
      <c r="F12" s="24"/>
      <c r="G12" s="5">
        <f>(G9*G11)</f>
        <v>665000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</row>
    <row r="13" spans="1:255" s="28" customFormat="1" ht="11.25" customHeight="1">
      <c r="A13" s="70"/>
      <c r="B13" s="128" t="s">
        <v>7</v>
      </c>
      <c r="C13" s="121" t="s">
        <v>59</v>
      </c>
      <c r="D13" s="31"/>
      <c r="E13" s="142" t="s">
        <v>8</v>
      </c>
      <c r="F13" s="143"/>
      <c r="G13" s="3" t="s">
        <v>61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</row>
    <row r="14" spans="1:255" s="28" customFormat="1" ht="13.5" customHeight="1">
      <c r="A14" s="70"/>
      <c r="B14" s="128" t="s">
        <v>9</v>
      </c>
      <c r="C14" s="121" t="s">
        <v>60</v>
      </c>
      <c r="D14" s="31"/>
      <c r="E14" s="142" t="s">
        <v>10</v>
      </c>
      <c r="F14" s="143"/>
      <c r="G14" s="3" t="s">
        <v>91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</row>
    <row r="15" spans="1:255" s="28" customFormat="1" ht="25.5" customHeight="1">
      <c r="A15" s="70"/>
      <c r="B15" s="128" t="s">
        <v>11</v>
      </c>
      <c r="C15" s="124">
        <v>44720</v>
      </c>
      <c r="D15" s="31"/>
      <c r="E15" s="146" t="s">
        <v>12</v>
      </c>
      <c r="F15" s="147"/>
      <c r="G15" s="4" t="s">
        <v>13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</row>
    <row r="16" spans="1:255" s="28" customFormat="1" ht="12" customHeight="1">
      <c r="A16" s="26"/>
      <c r="B16" s="126"/>
      <c r="C16" s="32"/>
      <c r="D16" s="29"/>
      <c r="E16" s="33"/>
      <c r="F16" s="33"/>
      <c r="G16" s="34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</row>
    <row r="17" spans="1:255" s="28" customFormat="1" ht="12" customHeight="1">
      <c r="A17" s="35"/>
      <c r="B17" s="148" t="s">
        <v>14</v>
      </c>
      <c r="C17" s="149"/>
      <c r="D17" s="149"/>
      <c r="E17" s="149"/>
      <c r="F17" s="149"/>
      <c r="G17" s="149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</row>
    <row r="18" spans="1:255" s="28" customFormat="1" ht="12" customHeight="1">
      <c r="A18" s="26"/>
      <c r="B18" s="36"/>
      <c r="C18" s="37"/>
      <c r="D18" s="37"/>
      <c r="E18" s="37"/>
      <c r="F18" s="38"/>
      <c r="G18" s="38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</row>
    <row r="19" spans="1:255" s="28" customFormat="1" ht="12" customHeight="1">
      <c r="A19" s="30"/>
      <c r="B19" s="39" t="s">
        <v>15</v>
      </c>
      <c r="C19" s="40"/>
      <c r="D19" s="41"/>
      <c r="E19" s="41"/>
      <c r="F19" s="41"/>
      <c r="G19" s="41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</row>
    <row r="20" spans="1:255" s="28" customFormat="1" ht="24" customHeight="1">
      <c r="A20" s="35"/>
      <c r="B20" s="42" t="s">
        <v>16</v>
      </c>
      <c r="C20" s="42" t="s">
        <v>17</v>
      </c>
      <c r="D20" s="42" t="s">
        <v>18</v>
      </c>
      <c r="E20" s="42" t="s">
        <v>19</v>
      </c>
      <c r="F20" s="42" t="s">
        <v>20</v>
      </c>
      <c r="G20" s="42" t="s">
        <v>21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</row>
    <row r="21" spans="1:255" s="28" customFormat="1" ht="12.75" customHeight="1">
      <c r="A21" s="35"/>
      <c r="B21" s="43" t="s">
        <v>62</v>
      </c>
      <c r="C21" s="44"/>
      <c r="D21" s="44"/>
      <c r="E21" s="43"/>
      <c r="F21" s="45"/>
      <c r="G21" s="46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</row>
    <row r="22" spans="1:255" s="28" customFormat="1" ht="12.75" customHeight="1">
      <c r="A22" s="35"/>
      <c r="B22" s="43" t="s">
        <v>63</v>
      </c>
      <c r="C22" s="44" t="s">
        <v>22</v>
      </c>
      <c r="D22" s="136">
        <v>0.8</v>
      </c>
      <c r="E22" s="130" t="s">
        <v>64</v>
      </c>
      <c r="F22" s="137">
        <v>20000</v>
      </c>
      <c r="G22" s="5">
        <f>(D22*F22)</f>
        <v>16000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</row>
    <row r="23" spans="1:255" s="28" customFormat="1" ht="12.75" customHeight="1">
      <c r="A23" s="35"/>
      <c r="B23" s="43" t="s">
        <v>65</v>
      </c>
      <c r="C23" s="44" t="s">
        <v>22</v>
      </c>
      <c r="D23" s="136">
        <v>0.5</v>
      </c>
      <c r="E23" s="130" t="s">
        <v>66</v>
      </c>
      <c r="F23" s="137">
        <v>20000</v>
      </c>
      <c r="G23" s="5">
        <f>(D23*F23)</f>
        <v>10000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</row>
    <row r="24" spans="1:255" s="28" customFormat="1" ht="12.75" customHeight="1">
      <c r="A24" s="35"/>
      <c r="B24" s="43" t="s">
        <v>68</v>
      </c>
      <c r="C24" s="44" t="s">
        <v>22</v>
      </c>
      <c r="D24" s="136">
        <v>0.5</v>
      </c>
      <c r="E24" s="130" t="s">
        <v>67</v>
      </c>
      <c r="F24" s="137">
        <v>20000</v>
      </c>
      <c r="G24" s="5">
        <f>(D24*F24)</f>
        <v>10000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</row>
    <row r="25" spans="1:255" s="28" customFormat="1" ht="12.75" customHeight="1">
      <c r="A25" s="35"/>
      <c r="B25" s="7" t="s">
        <v>23</v>
      </c>
      <c r="C25" s="8"/>
      <c r="D25" s="138"/>
      <c r="E25" s="138"/>
      <c r="F25" s="138"/>
      <c r="G25" s="139">
        <f>SUM(G22:G24)</f>
        <v>36000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</row>
    <row r="26" spans="1:255" s="28" customFormat="1" ht="12" customHeight="1">
      <c r="A26" s="26"/>
      <c r="B26" s="36"/>
      <c r="C26" s="38"/>
      <c r="D26" s="38"/>
      <c r="E26" s="38"/>
      <c r="F26" s="47"/>
      <c r="G26" s="4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</row>
    <row r="27" spans="1:255" s="28" customFormat="1" ht="12" customHeight="1">
      <c r="A27" s="30"/>
      <c r="B27" s="48" t="s">
        <v>24</v>
      </c>
      <c r="C27" s="49"/>
      <c r="D27" s="50"/>
      <c r="E27" s="50"/>
      <c r="F27" s="51"/>
      <c r="G27" s="51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</row>
    <row r="28" spans="1:255" s="28" customFormat="1" ht="24" customHeight="1">
      <c r="A28" s="30"/>
      <c r="B28" s="52" t="s">
        <v>16</v>
      </c>
      <c r="C28" s="53" t="s">
        <v>17</v>
      </c>
      <c r="D28" s="53" t="s">
        <v>18</v>
      </c>
      <c r="E28" s="52" t="s">
        <v>19</v>
      </c>
      <c r="F28" s="53" t="s">
        <v>20</v>
      </c>
      <c r="G28" s="52" t="s">
        <v>21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</row>
    <row r="29" spans="1:255" s="28" customFormat="1" ht="12" customHeight="1">
      <c r="A29" s="30"/>
      <c r="B29" s="54"/>
      <c r="C29" s="55"/>
      <c r="D29" s="55"/>
      <c r="E29" s="55"/>
      <c r="F29" s="54"/>
      <c r="G29" s="54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</row>
    <row r="30" spans="1:255" s="28" customFormat="1" ht="12" customHeight="1">
      <c r="A30" s="30"/>
      <c r="B30" s="14" t="s">
        <v>25</v>
      </c>
      <c r="C30" s="15"/>
      <c r="D30" s="15"/>
      <c r="E30" s="15"/>
      <c r="F30" s="16"/>
      <c r="G30" s="1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</row>
    <row r="31" spans="1:255" s="28" customFormat="1" ht="12" customHeight="1">
      <c r="A31" s="26"/>
      <c r="B31" s="56"/>
      <c r="C31" s="57"/>
      <c r="D31" s="57"/>
      <c r="E31" s="57"/>
      <c r="F31" s="58"/>
      <c r="G31" s="58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</row>
    <row r="32" spans="1:255" s="28" customFormat="1" ht="12" customHeight="1">
      <c r="A32" s="30"/>
      <c r="B32" s="48" t="s">
        <v>26</v>
      </c>
      <c r="C32" s="49"/>
      <c r="D32" s="50"/>
      <c r="E32" s="50"/>
      <c r="F32" s="51"/>
      <c r="G32" s="51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</row>
    <row r="33" spans="1:255" s="28" customFormat="1" ht="24" customHeight="1">
      <c r="A33" s="30"/>
      <c r="B33" s="59" t="s">
        <v>16</v>
      </c>
      <c r="C33" s="59" t="s">
        <v>17</v>
      </c>
      <c r="D33" s="59" t="s">
        <v>18</v>
      </c>
      <c r="E33" s="59" t="s">
        <v>19</v>
      </c>
      <c r="F33" s="60" t="s">
        <v>20</v>
      </c>
      <c r="G33" s="59" t="s">
        <v>21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</row>
    <row r="34" spans="1:255" s="28" customFormat="1" ht="12.75" customHeight="1">
      <c r="A34" s="35"/>
      <c r="B34" s="9"/>
      <c r="C34" s="10"/>
      <c r="D34" s="11"/>
      <c r="E34" s="12"/>
      <c r="F34" s="13"/>
      <c r="G34" s="13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</row>
    <row r="35" spans="1:255" s="28" customFormat="1" ht="12.75" customHeight="1">
      <c r="A35" s="30"/>
      <c r="B35" s="14" t="s">
        <v>28</v>
      </c>
      <c r="C35" s="15"/>
      <c r="D35" s="15"/>
      <c r="E35" s="15"/>
      <c r="F35" s="16"/>
      <c r="G35" s="1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</row>
    <row r="36" spans="1:255" s="28" customFormat="1" ht="12" customHeight="1">
      <c r="A36" s="26"/>
      <c r="B36" s="56"/>
      <c r="C36" s="57"/>
      <c r="D36" s="57"/>
      <c r="E36" s="57"/>
      <c r="F36" s="58"/>
      <c r="G36" s="58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</row>
    <row r="37" spans="1:255" s="28" customFormat="1" ht="12" customHeight="1">
      <c r="A37" s="30"/>
      <c r="B37" s="48" t="s">
        <v>29</v>
      </c>
      <c r="C37" s="49"/>
      <c r="D37" s="50"/>
      <c r="E37" s="50"/>
      <c r="F37" s="51"/>
      <c r="G37" s="51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</row>
    <row r="38" spans="1:255" s="28" customFormat="1" ht="24" customHeight="1">
      <c r="A38" s="30"/>
      <c r="B38" s="60" t="s">
        <v>30</v>
      </c>
      <c r="C38" s="60" t="s">
        <v>31</v>
      </c>
      <c r="D38" s="60" t="s">
        <v>32</v>
      </c>
      <c r="E38" s="60" t="s">
        <v>19</v>
      </c>
      <c r="F38" s="60" t="s">
        <v>20</v>
      </c>
      <c r="G38" s="60" t="s">
        <v>21</v>
      </c>
      <c r="H38" s="27"/>
      <c r="I38" s="27"/>
      <c r="J38" s="27"/>
      <c r="K38" s="61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</row>
    <row r="39" spans="1:255" s="28" customFormat="1" ht="12.75" customHeight="1">
      <c r="A39" s="35"/>
      <c r="B39" s="62" t="s">
        <v>70</v>
      </c>
      <c r="C39" s="44"/>
      <c r="D39" s="44"/>
      <c r="E39" s="43"/>
      <c r="F39" s="45"/>
      <c r="G39" s="18"/>
      <c r="H39" s="27"/>
      <c r="I39" s="27"/>
      <c r="J39" s="27"/>
      <c r="K39" s="61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</row>
    <row r="40" spans="1:255" s="28" customFormat="1" ht="12.75" customHeight="1">
      <c r="A40" s="35"/>
      <c r="B40" s="43" t="s">
        <v>71</v>
      </c>
      <c r="C40" s="44" t="s">
        <v>33</v>
      </c>
      <c r="D40" s="129">
        <v>100</v>
      </c>
      <c r="E40" s="130" t="s">
        <v>27</v>
      </c>
      <c r="F40" s="134">
        <v>1006</v>
      </c>
      <c r="G40" s="131">
        <f>(D40*F40)</f>
        <v>100600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</row>
    <row r="41" spans="1:255" s="28" customFormat="1" ht="12.75" customHeight="1">
      <c r="A41" s="35"/>
      <c r="B41" s="43" t="s">
        <v>72</v>
      </c>
      <c r="C41" s="44" t="s">
        <v>33</v>
      </c>
      <c r="D41" s="129">
        <v>50</v>
      </c>
      <c r="E41" s="130" t="s">
        <v>73</v>
      </c>
      <c r="F41" s="134">
        <v>1476</v>
      </c>
      <c r="G41" s="131">
        <f t="shared" ref="G41:G51" si="0">(D41*F41)</f>
        <v>73800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</row>
    <row r="42" spans="1:255" s="28" customFormat="1" ht="12.75" customHeight="1">
      <c r="A42" s="35"/>
      <c r="B42" s="62" t="s">
        <v>74</v>
      </c>
      <c r="C42" s="44"/>
      <c r="D42" s="129"/>
      <c r="E42" s="130"/>
      <c r="F42" s="134"/>
      <c r="G42" s="131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</row>
    <row r="43" spans="1:255" s="28" customFormat="1" ht="12.75" customHeight="1">
      <c r="A43" s="35"/>
      <c r="B43" s="43" t="s">
        <v>75</v>
      </c>
      <c r="C43" s="44" t="s">
        <v>76</v>
      </c>
      <c r="D43" s="129">
        <v>20</v>
      </c>
      <c r="E43" s="130" t="s">
        <v>100</v>
      </c>
      <c r="F43" s="134">
        <v>3500</v>
      </c>
      <c r="G43" s="131">
        <f t="shared" si="0"/>
        <v>70000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</row>
    <row r="44" spans="1:255" s="28" customFormat="1" ht="12.75" customHeight="1">
      <c r="A44" s="35"/>
      <c r="B44" s="43" t="s">
        <v>77</v>
      </c>
      <c r="C44" s="44" t="s">
        <v>78</v>
      </c>
      <c r="D44" s="129">
        <v>0.1</v>
      </c>
      <c r="E44" s="130" t="s">
        <v>79</v>
      </c>
      <c r="F44" s="134">
        <v>750000</v>
      </c>
      <c r="G44" s="131">
        <f t="shared" si="0"/>
        <v>75000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</row>
    <row r="45" spans="1:255" s="28" customFormat="1" ht="12.75" customHeight="1">
      <c r="A45" s="35"/>
      <c r="B45" s="62" t="s">
        <v>80</v>
      </c>
      <c r="C45" s="44"/>
      <c r="D45" s="129"/>
      <c r="E45" s="130"/>
      <c r="F45" s="134"/>
      <c r="G45" s="131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</row>
    <row r="46" spans="1:255" s="28" customFormat="1" ht="12.75" customHeight="1">
      <c r="A46" s="35"/>
      <c r="B46" s="43" t="s">
        <v>101</v>
      </c>
      <c r="C46" s="44" t="s">
        <v>69</v>
      </c>
      <c r="D46" s="129">
        <v>2</v>
      </c>
      <c r="E46" s="130" t="s">
        <v>81</v>
      </c>
      <c r="F46" s="134">
        <v>1400</v>
      </c>
      <c r="G46" s="131">
        <f t="shared" si="0"/>
        <v>2800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s="28" customFormat="1" ht="12.75" customHeight="1">
      <c r="A47" s="35"/>
      <c r="B47" s="43" t="s">
        <v>82</v>
      </c>
      <c r="C47" s="44" t="s">
        <v>69</v>
      </c>
      <c r="D47" s="129">
        <v>2</v>
      </c>
      <c r="E47" s="130" t="s">
        <v>81</v>
      </c>
      <c r="F47" s="134">
        <v>53430</v>
      </c>
      <c r="G47" s="131">
        <f t="shared" si="0"/>
        <v>106860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</row>
    <row r="48" spans="1:255" s="28" customFormat="1" ht="12.75" customHeight="1">
      <c r="A48" s="35"/>
      <c r="B48" s="43" t="s">
        <v>83</v>
      </c>
      <c r="C48" s="44" t="s">
        <v>69</v>
      </c>
      <c r="D48" s="129">
        <v>1</v>
      </c>
      <c r="E48" s="130" t="s">
        <v>67</v>
      </c>
      <c r="F48" s="134">
        <v>14960</v>
      </c>
      <c r="G48" s="131">
        <f t="shared" si="0"/>
        <v>14960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</row>
    <row r="49" spans="1:255" s="28" customFormat="1" ht="12.75" customHeight="1">
      <c r="A49" s="35"/>
      <c r="B49" s="43" t="s">
        <v>84</v>
      </c>
      <c r="C49" s="44" t="s">
        <v>69</v>
      </c>
      <c r="D49" s="129">
        <v>1</v>
      </c>
      <c r="E49" s="130" t="s">
        <v>85</v>
      </c>
      <c r="F49" s="134">
        <v>355</v>
      </c>
      <c r="G49" s="131">
        <f t="shared" si="0"/>
        <v>355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</row>
    <row r="50" spans="1:255" s="28" customFormat="1" ht="12.75" customHeight="1">
      <c r="A50" s="35"/>
      <c r="B50" s="43" t="s">
        <v>86</v>
      </c>
      <c r="C50" s="44" t="s">
        <v>69</v>
      </c>
      <c r="D50" s="129">
        <v>1</v>
      </c>
      <c r="E50" s="130" t="s">
        <v>87</v>
      </c>
      <c r="F50" s="134">
        <v>16060</v>
      </c>
      <c r="G50" s="131">
        <f t="shared" si="0"/>
        <v>16060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</row>
    <row r="51" spans="1:255" s="28" customFormat="1" ht="12.75" customHeight="1">
      <c r="A51" s="35"/>
      <c r="B51" s="43" t="s">
        <v>88</v>
      </c>
      <c r="C51" s="44" t="s">
        <v>69</v>
      </c>
      <c r="D51" s="129">
        <v>1</v>
      </c>
      <c r="E51" s="130" t="s">
        <v>67</v>
      </c>
      <c r="F51" s="134">
        <v>30000</v>
      </c>
      <c r="G51" s="131">
        <f t="shared" si="0"/>
        <v>30000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</row>
    <row r="52" spans="1:255" s="28" customFormat="1" ht="13.5" customHeight="1">
      <c r="A52" s="30"/>
      <c r="B52" s="14" t="s">
        <v>34</v>
      </c>
      <c r="C52" s="15"/>
      <c r="D52" s="132"/>
      <c r="E52" s="132"/>
      <c r="F52" s="132"/>
      <c r="G52" s="133">
        <f>SUM(G39:G51)</f>
        <v>490435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</row>
    <row r="53" spans="1:255" s="28" customFormat="1" ht="12" customHeight="1">
      <c r="A53" s="26"/>
      <c r="B53" s="56"/>
      <c r="C53" s="57"/>
      <c r="D53" s="57"/>
      <c r="E53" s="63"/>
      <c r="F53" s="58"/>
      <c r="G53" s="58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</row>
    <row r="54" spans="1:255" s="28" customFormat="1" ht="12" customHeight="1">
      <c r="A54" s="30"/>
      <c r="B54" s="48" t="s">
        <v>35</v>
      </c>
      <c r="C54" s="49"/>
      <c r="D54" s="50"/>
      <c r="E54" s="50"/>
      <c r="F54" s="51"/>
      <c r="G54" s="51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</row>
    <row r="55" spans="1:255" s="28" customFormat="1" ht="24" customHeight="1">
      <c r="A55" s="30"/>
      <c r="B55" s="59" t="s">
        <v>36</v>
      </c>
      <c r="C55" s="60" t="s">
        <v>31</v>
      </c>
      <c r="D55" s="60" t="s">
        <v>32</v>
      </c>
      <c r="E55" s="59" t="s">
        <v>19</v>
      </c>
      <c r="F55" s="60" t="s">
        <v>20</v>
      </c>
      <c r="G55" s="59" t="s">
        <v>21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</row>
    <row r="56" spans="1:255" s="28" customFormat="1" ht="12.75" customHeight="1">
      <c r="A56" s="35"/>
      <c r="B56" s="22"/>
      <c r="C56" s="19"/>
      <c r="D56" s="20"/>
      <c r="E56" s="6"/>
      <c r="F56" s="21"/>
      <c r="G56" s="20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</row>
    <row r="57" spans="1:255" s="28" customFormat="1" ht="13.5" customHeight="1">
      <c r="A57" s="30"/>
      <c r="B57" s="64" t="s">
        <v>37</v>
      </c>
      <c r="C57" s="65"/>
      <c r="D57" s="65"/>
      <c r="E57" s="65"/>
      <c r="F57" s="66"/>
      <c r="G57" s="6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</row>
    <row r="58" spans="1:255" s="28" customFormat="1" ht="12" customHeight="1">
      <c r="A58" s="26"/>
      <c r="B58" s="68"/>
      <c r="C58" s="68"/>
      <c r="D58" s="68"/>
      <c r="E58" s="68"/>
      <c r="F58" s="69"/>
      <c r="G58" s="69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</row>
    <row r="59" spans="1:255" s="28" customFormat="1" ht="12" customHeight="1">
      <c r="A59" s="70"/>
      <c r="B59" s="71" t="s">
        <v>38</v>
      </c>
      <c r="C59" s="72"/>
      <c r="D59" s="72"/>
      <c r="E59" s="72"/>
      <c r="F59" s="72"/>
      <c r="G59" s="73">
        <f>G25+G35+G52+G57</f>
        <v>526435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</row>
    <row r="60" spans="1:255" s="28" customFormat="1" ht="12" customHeight="1">
      <c r="A60" s="70"/>
      <c r="B60" s="74" t="s">
        <v>39</v>
      </c>
      <c r="C60" s="75"/>
      <c r="D60" s="75"/>
      <c r="E60" s="75"/>
      <c r="F60" s="75"/>
      <c r="G60" s="76">
        <f>G59*0.05</f>
        <v>26321.75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</row>
    <row r="61" spans="1:255" s="28" customFormat="1" ht="12" customHeight="1">
      <c r="A61" s="70"/>
      <c r="B61" s="77" t="s">
        <v>40</v>
      </c>
      <c r="C61" s="78"/>
      <c r="D61" s="78"/>
      <c r="E61" s="78"/>
      <c r="F61" s="78"/>
      <c r="G61" s="79">
        <f>G60+G59</f>
        <v>552756.75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</row>
    <row r="62" spans="1:255" s="28" customFormat="1" ht="12" customHeight="1">
      <c r="A62" s="70"/>
      <c r="B62" s="74" t="s">
        <v>41</v>
      </c>
      <c r="C62" s="75"/>
      <c r="D62" s="75"/>
      <c r="E62" s="75"/>
      <c r="F62" s="75"/>
      <c r="G62" s="76">
        <f>G12</f>
        <v>665000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</row>
    <row r="63" spans="1:255" s="28" customFormat="1" ht="12" customHeight="1">
      <c r="A63" s="70"/>
      <c r="B63" s="80" t="s">
        <v>42</v>
      </c>
      <c r="C63" s="81"/>
      <c r="D63" s="81"/>
      <c r="E63" s="81"/>
      <c r="F63" s="81"/>
      <c r="G63" s="135">
        <f>G62-G61</f>
        <v>112243.25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</row>
    <row r="64" spans="1:255" s="28" customFormat="1" ht="12" customHeight="1">
      <c r="A64" s="70"/>
      <c r="B64" s="82" t="s">
        <v>93</v>
      </c>
      <c r="C64" s="83"/>
      <c r="D64" s="83"/>
      <c r="E64" s="83"/>
      <c r="F64" s="83"/>
      <c r="G64" s="84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</row>
    <row r="65" spans="1:255" s="28" customFormat="1" ht="12.75" customHeight="1" thickBot="1">
      <c r="A65" s="70"/>
      <c r="B65" s="85"/>
      <c r="C65" s="83"/>
      <c r="D65" s="83"/>
      <c r="E65" s="83"/>
      <c r="F65" s="83"/>
      <c r="G65" s="84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</row>
    <row r="66" spans="1:255" s="28" customFormat="1" ht="12" customHeight="1">
      <c r="A66" s="70"/>
      <c r="B66" s="86" t="s">
        <v>94</v>
      </c>
      <c r="C66" s="87"/>
      <c r="D66" s="87"/>
      <c r="E66" s="87"/>
      <c r="F66" s="88"/>
      <c r="G66" s="84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  <c r="IS66" s="27"/>
      <c r="IT66" s="27"/>
      <c r="IU66" s="27"/>
    </row>
    <row r="67" spans="1:255" s="28" customFormat="1" ht="12" customHeight="1">
      <c r="A67" s="70"/>
      <c r="B67" s="89" t="s">
        <v>43</v>
      </c>
      <c r="C67" s="90"/>
      <c r="D67" s="90"/>
      <c r="E67" s="90"/>
      <c r="F67" s="91"/>
      <c r="G67" s="84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</row>
    <row r="68" spans="1:255" s="28" customFormat="1" ht="12" customHeight="1">
      <c r="A68" s="70"/>
      <c r="B68" s="89" t="s">
        <v>44</v>
      </c>
      <c r="C68" s="90"/>
      <c r="D68" s="90"/>
      <c r="E68" s="90"/>
      <c r="F68" s="91"/>
      <c r="G68" s="8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</row>
    <row r="69" spans="1:255" s="28" customFormat="1" ht="12" customHeight="1">
      <c r="A69" s="70"/>
      <c r="B69" s="89" t="s">
        <v>45</v>
      </c>
      <c r="C69" s="90"/>
      <c r="D69" s="90"/>
      <c r="E69" s="90"/>
      <c r="F69" s="91"/>
      <c r="G69" s="8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</row>
    <row r="70" spans="1:255" s="28" customFormat="1" ht="12" customHeight="1">
      <c r="A70" s="70"/>
      <c r="B70" s="89" t="s">
        <v>46</v>
      </c>
      <c r="C70" s="90"/>
      <c r="D70" s="90"/>
      <c r="E70" s="90"/>
      <c r="F70" s="91"/>
      <c r="G70" s="84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</row>
    <row r="71" spans="1:255" s="28" customFormat="1" ht="12" customHeight="1">
      <c r="A71" s="70"/>
      <c r="B71" s="89" t="s">
        <v>47</v>
      </c>
      <c r="C71" s="90"/>
      <c r="D71" s="90"/>
      <c r="E71" s="90"/>
      <c r="F71" s="91"/>
      <c r="G71" s="8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</row>
    <row r="72" spans="1:255" s="28" customFormat="1" ht="12.75" customHeight="1" thickBot="1">
      <c r="A72" s="70"/>
      <c r="B72" s="92" t="s">
        <v>48</v>
      </c>
      <c r="C72" s="93"/>
      <c r="D72" s="93"/>
      <c r="E72" s="93"/>
      <c r="F72" s="94"/>
      <c r="G72" s="8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</row>
    <row r="73" spans="1:255" s="28" customFormat="1" ht="12.75" customHeight="1">
      <c r="A73" s="70"/>
      <c r="B73" s="85"/>
      <c r="C73" s="90"/>
      <c r="D73" s="90"/>
      <c r="E73" s="90"/>
      <c r="F73" s="90"/>
      <c r="G73" s="8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</row>
    <row r="74" spans="1:255" s="28" customFormat="1" ht="15" customHeight="1" thickBot="1">
      <c r="A74" s="70"/>
      <c r="B74" s="140" t="s">
        <v>49</v>
      </c>
      <c r="C74" s="141"/>
      <c r="D74" s="95"/>
      <c r="E74" s="96"/>
      <c r="F74" s="96"/>
      <c r="G74" s="8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  <c r="IQ74" s="27"/>
      <c r="IR74" s="27"/>
      <c r="IS74" s="27"/>
      <c r="IT74" s="27"/>
      <c r="IU74" s="27"/>
    </row>
    <row r="75" spans="1:255" s="28" customFormat="1" ht="12" customHeight="1">
      <c r="A75" s="70"/>
      <c r="B75" s="97" t="s">
        <v>36</v>
      </c>
      <c r="C75" s="98" t="s">
        <v>95</v>
      </c>
      <c r="D75" s="99" t="s">
        <v>50</v>
      </c>
      <c r="E75" s="96"/>
      <c r="F75" s="96"/>
      <c r="G75" s="8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  <c r="IR75" s="27"/>
      <c r="IS75" s="27"/>
      <c r="IT75" s="27"/>
      <c r="IU75" s="27"/>
    </row>
    <row r="76" spans="1:255" s="28" customFormat="1" ht="12" customHeight="1">
      <c r="A76" s="70"/>
      <c r="B76" s="100" t="s">
        <v>51</v>
      </c>
      <c r="C76" s="101">
        <f>G25</f>
        <v>36000</v>
      </c>
      <c r="D76" s="102">
        <f>(C76/C82)</f>
        <v>6.5128105626932636E-2</v>
      </c>
      <c r="E76" s="96"/>
      <c r="F76" s="96"/>
      <c r="G76" s="8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  <c r="IK76" s="27"/>
      <c r="IL76" s="27"/>
      <c r="IM76" s="27"/>
      <c r="IN76" s="27"/>
      <c r="IO76" s="27"/>
      <c r="IP76" s="27"/>
      <c r="IQ76" s="27"/>
      <c r="IR76" s="27"/>
      <c r="IS76" s="27"/>
      <c r="IT76" s="27"/>
      <c r="IU76" s="27"/>
    </row>
    <row r="77" spans="1:255" s="28" customFormat="1" ht="12" customHeight="1">
      <c r="A77" s="70"/>
      <c r="B77" s="100" t="s">
        <v>52</v>
      </c>
      <c r="C77" s="103">
        <v>0</v>
      </c>
      <c r="D77" s="102">
        <v>0</v>
      </c>
      <c r="E77" s="96"/>
      <c r="F77" s="96"/>
      <c r="G77" s="8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</row>
    <row r="78" spans="1:255" s="28" customFormat="1" ht="12" customHeight="1">
      <c r="A78" s="70"/>
      <c r="B78" s="100" t="s">
        <v>53</v>
      </c>
      <c r="C78" s="101">
        <v>0</v>
      </c>
      <c r="D78" s="102">
        <f>(C78/C82)</f>
        <v>0</v>
      </c>
      <c r="E78" s="96"/>
      <c r="F78" s="96"/>
      <c r="G78" s="8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</row>
    <row r="79" spans="1:255" s="28" customFormat="1" ht="12" customHeight="1">
      <c r="A79" s="70"/>
      <c r="B79" s="100" t="s">
        <v>30</v>
      </c>
      <c r="C79" s="101">
        <f>G52</f>
        <v>490435</v>
      </c>
      <c r="D79" s="102">
        <f>(C79/C82)</f>
        <v>0.88725284675401972</v>
      </c>
      <c r="E79" s="96"/>
      <c r="F79" s="96"/>
      <c r="G79" s="84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</row>
    <row r="80" spans="1:255" s="28" customFormat="1" ht="12" customHeight="1">
      <c r="A80" s="70"/>
      <c r="B80" s="100" t="s">
        <v>54</v>
      </c>
      <c r="C80" s="104">
        <f>G56</f>
        <v>0</v>
      </c>
      <c r="D80" s="102">
        <f>(C80/C82)</f>
        <v>0</v>
      </c>
      <c r="E80" s="105"/>
      <c r="F80" s="105"/>
      <c r="G80" s="84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</row>
    <row r="81" spans="1:255" s="28" customFormat="1" ht="12" customHeight="1">
      <c r="A81" s="70"/>
      <c r="B81" s="100" t="s">
        <v>55</v>
      </c>
      <c r="C81" s="104">
        <f>G60</f>
        <v>26321.75</v>
      </c>
      <c r="D81" s="102">
        <f>(C81/C82)</f>
        <v>4.7619047619047616E-2</v>
      </c>
      <c r="E81" s="105"/>
      <c r="F81" s="105"/>
      <c r="G81" s="84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</row>
    <row r="82" spans="1:255" s="28" customFormat="1" ht="12.75" customHeight="1" thickBot="1">
      <c r="A82" s="70"/>
      <c r="B82" s="106" t="s">
        <v>56</v>
      </c>
      <c r="C82" s="107">
        <f>SUM(C76:C81)</f>
        <v>552756.75</v>
      </c>
      <c r="D82" s="108">
        <f>SUM(D76:D81)</f>
        <v>1</v>
      </c>
      <c r="E82" s="105"/>
      <c r="F82" s="105"/>
      <c r="G82" s="84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</row>
    <row r="83" spans="1:255" s="28" customFormat="1" ht="12" customHeight="1">
      <c r="A83" s="70"/>
      <c r="B83" s="85"/>
      <c r="C83" s="83"/>
      <c r="D83" s="83"/>
      <c r="E83" s="83"/>
      <c r="F83" s="83"/>
      <c r="G83" s="84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</row>
    <row r="84" spans="1:255" s="28" customFormat="1" ht="12.75" customHeight="1">
      <c r="A84" s="70"/>
      <c r="B84" s="25"/>
      <c r="C84" s="83"/>
      <c r="D84" s="83"/>
      <c r="E84" s="83"/>
      <c r="F84" s="83"/>
      <c r="G84" s="84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</row>
    <row r="85" spans="1:255" s="28" customFormat="1" ht="12" customHeight="1" thickBot="1">
      <c r="A85" s="109"/>
      <c r="B85" s="110"/>
      <c r="C85" s="111" t="s">
        <v>96</v>
      </c>
      <c r="D85" s="112"/>
      <c r="E85" s="113"/>
      <c r="F85" s="114"/>
      <c r="G85" s="84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</row>
    <row r="86" spans="1:255" s="28" customFormat="1" ht="12" customHeight="1">
      <c r="A86" s="70"/>
      <c r="B86" s="115" t="s">
        <v>97</v>
      </c>
      <c r="C86" s="116">
        <v>300</v>
      </c>
      <c r="D86" s="116">
        <v>350</v>
      </c>
      <c r="E86" s="117">
        <v>400</v>
      </c>
      <c r="F86" s="118"/>
      <c r="G86" s="119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  <c r="HQ86" s="27"/>
      <c r="HR86" s="27"/>
      <c r="HS86" s="27"/>
      <c r="HT86" s="27"/>
      <c r="HU86" s="27"/>
      <c r="HV86" s="27"/>
      <c r="HW86" s="27"/>
      <c r="HX86" s="27"/>
      <c r="HY86" s="27"/>
      <c r="HZ86" s="27"/>
      <c r="IA86" s="27"/>
      <c r="IB86" s="27"/>
      <c r="IC86" s="27"/>
      <c r="ID86" s="27"/>
      <c r="IE86" s="27"/>
      <c r="IF86" s="27"/>
      <c r="IG86" s="27"/>
      <c r="IH86" s="27"/>
      <c r="II86" s="27"/>
      <c r="IJ86" s="27"/>
      <c r="IK86" s="27"/>
      <c r="IL86" s="27"/>
      <c r="IM86" s="27"/>
      <c r="IN86" s="27"/>
      <c r="IO86" s="27"/>
      <c r="IP86" s="27"/>
      <c r="IQ86" s="27"/>
      <c r="IR86" s="27"/>
      <c r="IS86" s="27"/>
      <c r="IT86" s="27"/>
      <c r="IU86" s="27"/>
    </row>
    <row r="87" spans="1:255" s="28" customFormat="1" ht="12.75" customHeight="1" thickBot="1">
      <c r="A87" s="70"/>
      <c r="B87" s="106" t="s">
        <v>98</v>
      </c>
      <c r="C87" s="107">
        <f>(G61/C86)</f>
        <v>1842.5225</v>
      </c>
      <c r="D87" s="107">
        <f>(G61/D86)</f>
        <v>1579.3050000000001</v>
      </c>
      <c r="E87" s="120">
        <f>(G61/E86)</f>
        <v>1381.891875</v>
      </c>
      <c r="F87" s="118"/>
      <c r="G87" s="119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  <c r="IQ87" s="27"/>
      <c r="IR87" s="27"/>
      <c r="IS87" s="27"/>
      <c r="IT87" s="27"/>
      <c r="IU87" s="27"/>
    </row>
    <row r="88" spans="1:255" s="28" customFormat="1" ht="15.6" customHeight="1">
      <c r="A88" s="70"/>
      <c r="B88" s="82" t="s">
        <v>57</v>
      </c>
      <c r="C88" s="90"/>
      <c r="D88" s="90"/>
      <c r="E88" s="90"/>
      <c r="F88" s="90"/>
      <c r="G88" s="90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</row>
    <row r="89" spans="1:255" s="28" customFormat="1" ht="11.2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  <c r="HQ89" s="27"/>
      <c r="HR89" s="27"/>
      <c r="HS89" s="27"/>
      <c r="HT89" s="27"/>
      <c r="HU89" s="27"/>
      <c r="HV89" s="27"/>
      <c r="HW89" s="27"/>
      <c r="HX89" s="27"/>
      <c r="HY89" s="27"/>
      <c r="HZ89" s="27"/>
      <c r="IA89" s="27"/>
      <c r="IB89" s="27"/>
      <c r="IC89" s="27"/>
      <c r="ID89" s="27"/>
      <c r="IE89" s="27"/>
      <c r="IF89" s="27"/>
      <c r="IG89" s="27"/>
      <c r="IH89" s="27"/>
      <c r="II89" s="27"/>
      <c r="IJ89" s="27"/>
      <c r="IK89" s="27"/>
      <c r="IL89" s="27"/>
      <c r="IM89" s="27"/>
      <c r="IN89" s="27"/>
      <c r="IO89" s="27"/>
      <c r="IP89" s="27"/>
      <c r="IQ89" s="27"/>
      <c r="IR89" s="27"/>
      <c r="IS89" s="27"/>
      <c r="IT89" s="27"/>
      <c r="IU89" s="27"/>
    </row>
    <row r="90" spans="1:255" s="28" customFormat="1" ht="11.2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  <c r="HQ90" s="27"/>
      <c r="HR90" s="27"/>
      <c r="HS90" s="27"/>
      <c r="HT90" s="27"/>
      <c r="HU90" s="27"/>
      <c r="HV90" s="27"/>
      <c r="HW90" s="27"/>
      <c r="HX90" s="27"/>
      <c r="HY90" s="27"/>
      <c r="HZ90" s="27"/>
      <c r="IA90" s="27"/>
      <c r="IB90" s="27"/>
      <c r="IC90" s="27"/>
      <c r="ID90" s="27"/>
      <c r="IE90" s="27"/>
      <c r="IF90" s="27"/>
      <c r="IG90" s="27"/>
      <c r="IH90" s="27"/>
      <c r="II90" s="27"/>
      <c r="IJ90" s="27"/>
      <c r="IK90" s="27"/>
      <c r="IL90" s="27"/>
      <c r="IM90" s="27"/>
      <c r="IN90" s="27"/>
      <c r="IO90" s="27"/>
      <c r="IP90" s="27"/>
      <c r="IQ90" s="27"/>
      <c r="IR90" s="27"/>
      <c r="IS90" s="27"/>
      <c r="IT90" s="27"/>
      <c r="IU90" s="2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2022-06-14T16:30:29Z</dcterms:modified>
</cp:coreProperties>
</file>