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Norte\"/>
    </mc:Choice>
  </mc:AlternateContent>
  <bookViews>
    <workbookView xWindow="0" yWindow="0" windowWidth="19200" windowHeight="10095"/>
  </bookViews>
  <sheets>
    <sheet name="LECHUGA MILANES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68" i="1" l="1"/>
  <c r="G57" i="1" l="1"/>
  <c r="G58" i="1"/>
  <c r="G60" i="1"/>
  <c r="G61" i="1"/>
  <c r="G62" i="1"/>
  <c r="G52" i="1"/>
  <c r="G53" i="1"/>
  <c r="G54" i="1"/>
  <c r="G55" i="1"/>
  <c r="G56" i="1"/>
  <c r="G67" i="1" l="1"/>
  <c r="G51" i="1" l="1"/>
  <c r="G63" i="1" s="1"/>
  <c r="G42" i="1"/>
  <c r="G43" i="1"/>
  <c r="G44" i="1"/>
  <c r="G45" i="1"/>
  <c r="G46" i="1"/>
  <c r="G41" i="1"/>
  <c r="G12" i="1" l="1"/>
  <c r="G22" i="1" l="1"/>
  <c r="G23" i="1"/>
  <c r="G24" i="1"/>
  <c r="G25" i="1"/>
  <c r="G26" i="1"/>
  <c r="G27" i="1"/>
  <c r="G28" i="1"/>
  <c r="G29" i="1"/>
  <c r="G30" i="1"/>
  <c r="G21" i="1"/>
  <c r="G37" i="1" l="1"/>
  <c r="G69" i="1"/>
  <c r="C92" i="1" s="1"/>
  <c r="G74" i="1"/>
  <c r="G32" i="1" l="1"/>
  <c r="C88" i="1" s="1"/>
  <c r="C91" i="1"/>
  <c r="G47" i="1"/>
  <c r="C90" i="1" s="1"/>
  <c r="G71" i="1" l="1"/>
  <c r="G72" i="1" s="1"/>
  <c r="G73" i="1" l="1"/>
  <c r="D99" i="1" s="1"/>
  <c r="C93" i="1"/>
  <c r="E99" i="1" l="1"/>
  <c r="C94" i="1"/>
  <c r="C99" i="1"/>
  <c r="G75" i="1"/>
  <c r="D91" i="1" l="1"/>
  <c r="D88" i="1"/>
  <c r="D90" i="1"/>
  <c r="D92" i="1"/>
  <c r="D93" i="1"/>
  <c r="D94" i="1" l="1"/>
</calcChain>
</file>

<file path=xl/sharedStrings.xml><?xml version="1.0" encoding="utf-8"?>
<sst xmlns="http://schemas.openxmlformats.org/spreadsheetml/2006/main" count="193" uniqueCount="119">
  <si>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</si>
  <si>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</si>
  <si>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</si>
  <si>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</si>
  <si>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</si>
  <si>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</si>
  <si>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</si>
  <si>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</si>
  <si>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</si>
  <si>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</si>
  <si>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</si>
  <si>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</si>
  <si>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</si>
  <si>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</si>
  <si>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</si>
  <si>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</si>
  <si>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</si>
  <si>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</si>
  <si>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</si>
  <si>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</si>
  <si>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</si>
  <si>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</si>
  <si>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</si>
  <si>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</si>
  <si>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</si>
  <si>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</si>
  <si>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</si>
  <si>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</si>
  <si>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</si>
  <si>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</si>
  <si>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</si>
  <si>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</si>
  <si>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</si>
  <si>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</si>
  <si>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</si>
  <si>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</si>
  <si>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</si>
  <si>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</si>
  <si>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</si>
  <si>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</si>
  <si>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</si>
  <si>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</si>
  <si>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</si>
  <si>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</si>
  <si>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</si>
  <si>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</si>
  <si>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</si>
  <si>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</si>
  <si>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</si>
  <si>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</si>
  <si>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</si>
  <si>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</si>
  <si>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</si>
  <si>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</si>
  <si>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</si>
  <si>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</si>
  <si>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</si>
  <si>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</si>
  <si>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</si>
  <si>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</si>
  <si>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LECHUGA</t>
  </si>
  <si>
    <t>MILANESA</t>
  </si>
  <si>
    <t>METROPOLITANA</t>
  </si>
  <si>
    <t>NORTE</t>
  </si>
  <si>
    <t>Ene-Mar</t>
  </si>
  <si>
    <t>RENDIMIENTO (unidades/há.)</t>
  </si>
  <si>
    <t>PRECIO ESPERADO ($/unidades)</t>
  </si>
  <si>
    <t xml:space="preserve"> </t>
  </si>
  <si>
    <t>Paleo acequia</t>
  </si>
  <si>
    <t>Riego pre-transplante/siembra</t>
  </si>
  <si>
    <t>Transplante/siembra</t>
  </si>
  <si>
    <t>Riegos (4)</t>
  </si>
  <si>
    <t>Aplicación fertilizante</t>
  </si>
  <si>
    <t>Limpia manual</t>
  </si>
  <si>
    <t>Aplicación pesticidas</t>
  </si>
  <si>
    <t>Aplicación pesticidas (2)</t>
  </si>
  <si>
    <t>Riegos (3)</t>
  </si>
  <si>
    <t>Rastraje</t>
  </si>
  <si>
    <t>Aplicación Fertilizante</t>
  </si>
  <si>
    <t>Melgadura</t>
  </si>
  <si>
    <t>Acequiadura</t>
  </si>
  <si>
    <t>Acarreo de Insumos</t>
  </si>
  <si>
    <t>PLANTINES</t>
  </si>
  <si>
    <t>U</t>
  </si>
  <si>
    <t>FERTILIZANTE</t>
  </si>
  <si>
    <t>Urea</t>
  </si>
  <si>
    <t>FUNGICIDA</t>
  </si>
  <si>
    <t>INSECTICIDA</t>
  </si>
  <si>
    <t>Lt</t>
  </si>
  <si>
    <t>Cajas</t>
  </si>
  <si>
    <t>u</t>
  </si>
  <si>
    <t>ESCENARIOS COSTO UNITARIO  ($/unidades)</t>
  </si>
  <si>
    <t>Rendimiento (unidades/hà)</t>
  </si>
  <si>
    <t>Costo unitario ($/unidades) (*)</t>
  </si>
  <si>
    <t>Lampa-Colina</t>
  </si>
  <si>
    <t>MERCADO MAYORISTA</t>
  </si>
  <si>
    <t>Nov</t>
  </si>
  <si>
    <t>Dic</t>
  </si>
  <si>
    <t>Dic-Ene</t>
  </si>
  <si>
    <t xml:space="preserve">Dic </t>
  </si>
  <si>
    <t>Nov-Ene</t>
  </si>
  <si>
    <t>Ene</t>
  </si>
  <si>
    <t xml:space="preserve">Nov </t>
  </si>
  <si>
    <t xml:space="preserve">Dic-Ene </t>
  </si>
  <si>
    <t>Oct</t>
  </si>
  <si>
    <t>Sep</t>
  </si>
  <si>
    <t>Fosfato monoamónico</t>
  </si>
  <si>
    <t>Nitrato de Calcio</t>
  </si>
  <si>
    <t>Nitrato de potasio</t>
  </si>
  <si>
    <t>Bellis</t>
  </si>
  <si>
    <t>Gladiador</t>
  </si>
  <si>
    <t>Pirimor</t>
  </si>
  <si>
    <t>Vertimec</t>
  </si>
  <si>
    <t>Kg</t>
  </si>
  <si>
    <t>Corta embalaje y carga</t>
  </si>
  <si>
    <t>Traslado a mercado mayorista</t>
  </si>
  <si>
    <t>ALTO</t>
  </si>
  <si>
    <t xml:space="preserve">Ene 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</si>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</sst>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11"/>
      <color indexed="8"/>
      <name val="Calibri"/>
      <family val="2"/>
    </font>
    <font>
      <sz val="9"/>
      <color rgb="FFFF0000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Calibri"/>
      <family val="2"/>
    </font>
    <font>
      <sz val="8"/>
      <color theme="1"/>
      <name val="Arial Narrow"/>
      <family val="2"/>
    </font>
    <font>
      <sz val="11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1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2" xfId="0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165" fontId="12" fillId="8" borderId="34" xfId="0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49" fontId="12" fillId="8" borderId="44" xfId="0" applyNumberFormat="1" applyFont="1" applyFill="1" applyBorder="1" applyAlignment="1">
      <alignment vertical="center"/>
    </xf>
    <xf numFmtId="165" fontId="12" fillId="8" borderId="3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/>
    </xf>
    <xf numFmtId="3" fontId="7" fillId="3" borderId="15" xfId="0" applyNumberFormat="1" applyFont="1" applyFill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/>
    </xf>
    <xf numFmtId="3" fontId="2" fillId="2" borderId="22" xfId="0" applyNumberFormat="1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 vertical="center"/>
    </xf>
    <xf numFmtId="164" fontId="1" fillId="5" borderId="25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164" fontId="1" fillId="3" borderId="27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164" fontId="1" fillId="5" borderId="27" xfId="0" applyNumberFormat="1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164" fontId="1" fillId="6" borderId="30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/>
    </xf>
    <xf numFmtId="0" fontId="14" fillId="2" borderId="43" xfId="0" applyFont="1" applyFill="1" applyBorder="1" applyAlignment="1">
      <alignment horizontal="center"/>
    </xf>
    <xf numFmtId="0" fontId="14" fillId="7" borderId="2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164" fontId="16" fillId="2" borderId="2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 wrapText="1"/>
    </xf>
    <xf numFmtId="9" fontId="14" fillId="2" borderId="32" xfId="0" applyNumberFormat="1" applyFont="1" applyFill="1" applyBorder="1" applyAlignment="1">
      <alignment horizontal="center"/>
    </xf>
    <xf numFmtId="9" fontId="12" fillId="8" borderId="35" xfId="0" applyNumberFormat="1" applyFont="1" applyFill="1" applyBorder="1" applyAlignment="1">
      <alignment horizontal="center" vertical="center"/>
    </xf>
    <xf numFmtId="3" fontId="12" fillId="8" borderId="46" xfId="0" applyNumberFormat="1" applyFont="1" applyFill="1" applyBorder="1" applyAlignment="1">
      <alignment vertical="center"/>
    </xf>
    <xf numFmtId="3" fontId="12" fillId="8" borderId="45" xfId="0" applyNumberFormat="1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0" fontId="0" fillId="0" borderId="10" xfId="0" applyFont="1" applyFill="1" applyBorder="1" applyAlignment="1"/>
    <xf numFmtId="49" fontId="4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horizontal="center" wrapText="1"/>
    </xf>
    <xf numFmtId="0" fontId="4" fillId="0" borderId="6" xfId="0" applyNumberFormat="1" applyFont="1" applyFill="1" applyBorder="1" applyAlignment="1">
      <alignment horizontal="center" wrapText="1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0" xfId="0" applyNumberFormat="1" applyFont="1" applyFill="1" applyAlignment="1"/>
    <xf numFmtId="0" fontId="0" fillId="0" borderId="0" xfId="0" applyFont="1" applyFill="1" applyAlignment="1"/>
    <xf numFmtId="49" fontId="22" fillId="0" borderId="6" xfId="0" applyNumberFormat="1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 wrapText="1"/>
    </xf>
    <xf numFmtId="3" fontId="23" fillId="0" borderId="6" xfId="0" applyNumberFormat="1" applyFont="1" applyFill="1" applyBorder="1" applyAlignment="1">
      <alignment horizontal="center"/>
    </xf>
    <xf numFmtId="49" fontId="23" fillId="0" borderId="6" xfId="0" applyNumberFormat="1" applyFont="1" applyFill="1" applyBorder="1" applyAlignment="1">
      <alignment horizontal="center"/>
    </xf>
    <xf numFmtId="49" fontId="22" fillId="0" borderId="6" xfId="0" applyNumberFormat="1" applyFont="1" applyFill="1" applyBorder="1" applyAlignment="1"/>
    <xf numFmtId="0" fontId="23" fillId="0" borderId="6" xfId="0" applyNumberFormat="1" applyFont="1" applyFill="1" applyBorder="1" applyAlignment="1">
      <alignment horizontal="center"/>
    </xf>
    <xf numFmtId="49" fontId="23" fillId="0" borderId="6" xfId="0" applyNumberFormat="1" applyFont="1" applyFill="1" applyBorder="1" applyAlignment="1"/>
    <xf numFmtId="0" fontId="20" fillId="0" borderId="10" xfId="0" applyFont="1" applyFill="1" applyBorder="1" applyAlignment="1"/>
    <xf numFmtId="49" fontId="4" fillId="0" borderId="6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0" fillId="0" borderId="21" xfId="0" applyFont="1" applyFill="1" applyBorder="1" applyAlignment="1"/>
    <xf numFmtId="49" fontId="4" fillId="0" borderId="6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right" wrapText="1"/>
    </xf>
    <xf numFmtId="3" fontId="4" fillId="0" borderId="6" xfId="0" applyNumberFormat="1" applyFont="1" applyFill="1" applyBorder="1" applyAlignment="1">
      <alignment horizontal="right" wrapText="1"/>
    </xf>
    <xf numFmtId="49" fontId="5" fillId="0" borderId="6" xfId="0" applyNumberFormat="1" applyFont="1" applyFill="1" applyBorder="1" applyAlignment="1">
      <alignment horizontal="right"/>
    </xf>
    <xf numFmtId="17" fontId="19" fillId="0" borderId="55" xfId="1" applyNumberFormat="1" applyFont="1" applyFill="1" applyBorder="1" applyAlignment="1">
      <alignment horizontal="right" vertical="center"/>
    </xf>
    <xf numFmtId="0" fontId="24" fillId="0" borderId="10" xfId="0" applyFont="1" applyFill="1" applyBorder="1" applyAlignment="1"/>
    <xf numFmtId="0" fontId="24" fillId="0" borderId="0" xfId="0" applyNumberFormat="1" applyFont="1" applyFill="1" applyAlignment="1"/>
    <xf numFmtId="0" fontId="24" fillId="0" borderId="0" xfId="0" applyFont="1" applyFill="1" applyAlignment="1"/>
    <xf numFmtId="49" fontId="25" fillId="0" borderId="6" xfId="0" applyNumberFormat="1" applyFont="1" applyFill="1" applyBorder="1" applyAlignment="1"/>
    <xf numFmtId="49" fontId="25" fillId="0" borderId="6" xfId="0" applyNumberFormat="1" applyFont="1" applyFill="1" applyBorder="1" applyAlignment="1">
      <alignment horizontal="center"/>
    </xf>
    <xf numFmtId="0" fontId="25" fillId="0" borderId="6" xfId="0" applyNumberFormat="1" applyFont="1" applyFill="1" applyBorder="1" applyAlignment="1">
      <alignment horizontal="center"/>
    </xf>
    <xf numFmtId="3" fontId="25" fillId="0" borderId="6" xfId="0" applyNumberFormat="1" applyFont="1" applyFill="1" applyBorder="1" applyAlignment="1">
      <alignment horizontal="center"/>
    </xf>
    <xf numFmtId="0" fontId="26" fillId="0" borderId="10" xfId="0" applyFont="1" applyFill="1" applyBorder="1" applyAlignment="1"/>
    <xf numFmtId="0" fontId="26" fillId="0" borderId="0" xfId="0" applyNumberFormat="1" applyFont="1" applyFill="1" applyAlignment="1"/>
    <xf numFmtId="0" fontId="26" fillId="0" borderId="0" xfId="0" applyFont="1" applyFill="1" applyAlignment="1"/>
    <xf numFmtId="0" fontId="20" fillId="0" borderId="0" xfId="0" applyNumberFormat="1" applyFont="1" applyFill="1" applyAlignment="1"/>
    <xf numFmtId="1" fontId="20" fillId="0" borderId="0" xfId="0" applyNumberFormat="1" applyFont="1" applyFill="1" applyAlignment="1"/>
    <xf numFmtId="49" fontId="17" fillId="9" borderId="49" xfId="0" applyNumberFormat="1" applyFont="1" applyFill="1" applyBorder="1" applyAlignment="1">
      <alignment horizontal="center" vertical="center"/>
    </xf>
    <xf numFmtId="49" fontId="17" fillId="9" borderId="50" xfId="0" applyNumberFormat="1" applyFont="1" applyFill="1" applyBorder="1" applyAlignment="1">
      <alignment horizontal="center" vertical="center"/>
    </xf>
    <xf numFmtId="49" fontId="17" fillId="9" borderId="51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49" fontId="4" fillId="2" borderId="47" xfId="0" applyNumberFormat="1" applyFont="1" applyFill="1" applyBorder="1" applyAlignment="1">
      <alignment horizontal="left" vertical="center" wrapText="1"/>
    </xf>
    <xf numFmtId="49" fontId="4" fillId="2" borderId="48" xfId="0" applyNumberFormat="1" applyFont="1" applyFill="1" applyBorder="1" applyAlignment="1">
      <alignment horizontal="left" vertical="center" wrapText="1"/>
    </xf>
    <xf numFmtId="0" fontId="21" fillId="2" borderId="56" xfId="0" applyFont="1" applyFill="1" applyBorder="1" applyAlignment="1">
      <alignment horizontal="center" vertical="center"/>
    </xf>
    <xf numFmtId="0" fontId="21" fillId="2" borderId="57" xfId="0" applyFont="1" applyFill="1" applyBorder="1" applyAlignment="1">
      <alignment horizontal="center" vertical="center"/>
    </xf>
    <xf numFmtId="0" fontId="21" fillId="2" borderId="58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49" fontId="4" fillId="0" borderId="6" xfId="0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left"/>
    </xf>
    <xf numFmtId="49" fontId="4" fillId="0" borderId="48" xfId="0" applyNumberFormat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171450</xdr:rowOff>
    </xdr:from>
    <xdr:to>
      <xdr:col>7</xdr:col>
      <xdr:colOff>13138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71450"/>
          <a:ext cx="6516743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100"/>
  <sheetViews>
    <sheetView showGridLines="0" tabSelected="1" zoomScaleNormal="100" workbookViewId="0">
      <selection activeCell="L7" sqref="L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42578125" style="1" customWidth="1"/>
    <col min="3" max="3" width="14.85546875" style="1" customWidth="1"/>
    <col min="4" max="4" width="8.28515625" style="111" customWidth="1"/>
    <col min="5" max="5" width="21.140625" style="111" customWidth="1"/>
    <col min="6" max="6" width="13.5703125" style="111" customWidth="1"/>
    <col min="7" max="7" width="18.140625" style="111" customWidth="1"/>
    <col min="8" max="246" width="10.85546875" style="1" customWidth="1"/>
  </cols>
  <sheetData>
    <row r="1" spans="1:7" ht="15" customHeight="1" x14ac:dyDescent="0.25">
      <c r="A1" s="2"/>
      <c r="B1" s="2"/>
      <c r="C1" s="2"/>
      <c r="D1" s="74"/>
      <c r="E1" s="74"/>
      <c r="F1" s="74"/>
      <c r="G1" s="74"/>
    </row>
    <row r="2" spans="1:7" ht="15" customHeight="1" x14ac:dyDescent="0.25">
      <c r="A2" s="2"/>
      <c r="B2" s="2"/>
      <c r="C2" s="2"/>
      <c r="D2" s="74"/>
      <c r="E2" s="74"/>
      <c r="F2" s="74"/>
      <c r="G2" s="74"/>
    </row>
    <row r="3" spans="1:7" ht="15" customHeight="1" x14ac:dyDescent="0.25">
      <c r="A3" s="2"/>
      <c r="B3" s="2"/>
      <c r="C3" s="2"/>
      <c r="D3" s="74"/>
      <c r="E3" s="74"/>
      <c r="F3" s="74"/>
      <c r="G3" s="74"/>
    </row>
    <row r="4" spans="1:7" ht="15" customHeight="1" x14ac:dyDescent="0.25">
      <c r="A4" s="2"/>
      <c r="B4" s="2"/>
      <c r="C4" s="2"/>
      <c r="D4" s="74"/>
      <c r="E4" s="74"/>
      <c r="F4" s="74"/>
      <c r="G4" s="74"/>
    </row>
    <row r="5" spans="1:7" ht="15" customHeight="1" x14ac:dyDescent="0.25">
      <c r="A5" s="2"/>
      <c r="B5" s="2"/>
      <c r="C5" s="2"/>
      <c r="D5" s="74"/>
      <c r="E5" s="74"/>
      <c r="F5" s="74"/>
      <c r="G5" s="74"/>
    </row>
    <row r="6" spans="1:7" ht="15" customHeight="1" x14ac:dyDescent="0.25">
      <c r="A6" s="2"/>
      <c r="B6" s="2"/>
      <c r="C6" s="2"/>
      <c r="D6" s="74"/>
      <c r="E6" s="74"/>
      <c r="F6" s="74"/>
      <c r="G6" s="74"/>
    </row>
    <row r="7" spans="1:7" ht="15" customHeight="1" x14ac:dyDescent="0.25">
      <c r="A7" s="2"/>
      <c r="B7" s="2"/>
      <c r="C7" s="2"/>
      <c r="D7" s="74"/>
      <c r="E7" s="74"/>
      <c r="F7" s="74"/>
      <c r="G7" s="74"/>
    </row>
    <row r="8" spans="1:7" ht="15" customHeight="1" x14ac:dyDescent="0.25">
      <c r="A8" s="2"/>
      <c r="B8" s="3"/>
      <c r="C8" s="4"/>
      <c r="D8" s="74"/>
      <c r="E8" s="75"/>
      <c r="F8" s="75"/>
      <c r="G8" s="75"/>
    </row>
    <row r="9" spans="1:7" ht="12" customHeight="1" x14ac:dyDescent="0.25">
      <c r="A9" s="5"/>
      <c r="B9" s="6" t="s">
        <v>0</v>
      </c>
      <c r="C9" s="7" t="s">
        <v>60</v>
      </c>
      <c r="D9" s="112"/>
      <c r="E9" s="171" t="s">
        <v>65</v>
      </c>
      <c r="F9" s="172"/>
      <c r="G9" s="123">
        <v>45000</v>
      </c>
    </row>
    <row r="10" spans="1:7" ht="16.5" customHeight="1" x14ac:dyDescent="0.25">
      <c r="A10" s="5"/>
      <c r="B10" s="8" t="s">
        <v>1</v>
      </c>
      <c r="C10" s="73" t="s">
        <v>61</v>
      </c>
      <c r="D10" s="113"/>
      <c r="E10" s="166" t="s">
        <v>2</v>
      </c>
      <c r="F10" s="167"/>
      <c r="G10" s="73" t="s">
        <v>64</v>
      </c>
    </row>
    <row r="11" spans="1:7" ht="16.5" customHeight="1" x14ac:dyDescent="0.25">
      <c r="A11" s="5"/>
      <c r="B11" s="8" t="s">
        <v>3</v>
      </c>
      <c r="C11" s="142" t="s">
        <v>116</v>
      </c>
      <c r="D11" s="143"/>
      <c r="E11" s="164" t="s">
        <v>66</v>
      </c>
      <c r="F11" s="165"/>
      <c r="G11" s="144">
        <v>280</v>
      </c>
    </row>
    <row r="12" spans="1:7" ht="18" customHeight="1" x14ac:dyDescent="0.25">
      <c r="A12" s="5"/>
      <c r="B12" s="8" t="s">
        <v>4</v>
      </c>
      <c r="C12" s="145" t="s">
        <v>62</v>
      </c>
      <c r="D12" s="143"/>
      <c r="E12" s="177" t="s">
        <v>5</v>
      </c>
      <c r="F12" s="178"/>
      <c r="G12" s="146">
        <f>G9*G11</f>
        <v>12600000</v>
      </c>
    </row>
    <row r="13" spans="1:7" ht="14.25" customHeight="1" x14ac:dyDescent="0.25">
      <c r="A13" s="5"/>
      <c r="B13" s="8" t="s">
        <v>6</v>
      </c>
      <c r="C13" s="142" t="s">
        <v>63</v>
      </c>
      <c r="D13" s="143"/>
      <c r="E13" s="164" t="s">
        <v>7</v>
      </c>
      <c r="F13" s="165"/>
      <c r="G13" s="142" t="s">
        <v>95</v>
      </c>
    </row>
    <row r="14" spans="1:7" ht="13.5" customHeight="1" x14ac:dyDescent="0.25">
      <c r="A14" s="5"/>
      <c r="B14" s="8" t="s">
        <v>8</v>
      </c>
      <c r="C14" s="147" t="s">
        <v>94</v>
      </c>
      <c r="D14" s="143"/>
      <c r="E14" s="164" t="s">
        <v>9</v>
      </c>
      <c r="F14" s="165"/>
      <c r="G14" s="142" t="s">
        <v>117</v>
      </c>
    </row>
    <row r="15" spans="1:7" ht="17.25" customHeight="1" x14ac:dyDescent="0.25">
      <c r="A15" s="5"/>
      <c r="B15" s="8" t="s">
        <v>10</v>
      </c>
      <c r="C15" s="148">
        <v>44726</v>
      </c>
      <c r="D15" s="143"/>
      <c r="E15" s="173" t="s">
        <v>11</v>
      </c>
      <c r="F15" s="174"/>
      <c r="G15" s="145" t="s">
        <v>118</v>
      </c>
    </row>
    <row r="16" spans="1:7" ht="12" customHeight="1" x14ac:dyDescent="0.25">
      <c r="A16" s="2"/>
      <c r="B16" s="10"/>
      <c r="C16" s="11"/>
      <c r="D16" s="114"/>
      <c r="E16" s="77"/>
      <c r="F16" s="77"/>
      <c r="G16" s="78"/>
    </row>
    <row r="17" spans="1:246" ht="12" customHeight="1" x14ac:dyDescent="0.25">
      <c r="A17" s="12"/>
      <c r="B17" s="175" t="s">
        <v>12</v>
      </c>
      <c r="C17" s="176"/>
      <c r="D17" s="176"/>
      <c r="E17" s="176"/>
      <c r="F17" s="176"/>
      <c r="G17" s="176"/>
    </row>
    <row r="18" spans="1:246" ht="12" customHeight="1" x14ac:dyDescent="0.25">
      <c r="A18" s="2"/>
      <c r="B18" s="13"/>
      <c r="C18" s="14"/>
      <c r="D18" s="79"/>
      <c r="E18" s="79"/>
      <c r="F18" s="79"/>
      <c r="G18" s="79"/>
    </row>
    <row r="19" spans="1:246" ht="12" customHeight="1" x14ac:dyDescent="0.25">
      <c r="A19" s="5"/>
      <c r="B19" s="16" t="s">
        <v>13</v>
      </c>
      <c r="C19" s="17"/>
      <c r="D19" s="80"/>
      <c r="E19" s="80"/>
      <c r="F19" s="80"/>
      <c r="G19" s="80"/>
    </row>
    <row r="20" spans="1:246" ht="24" customHeight="1" x14ac:dyDescent="0.25">
      <c r="A20" s="12"/>
      <c r="B20" s="18" t="s">
        <v>14</v>
      </c>
      <c r="C20" s="18" t="s">
        <v>15</v>
      </c>
      <c r="D20" s="18" t="s">
        <v>16</v>
      </c>
      <c r="E20" s="18" t="s">
        <v>17</v>
      </c>
      <c r="F20" s="18" t="s">
        <v>18</v>
      </c>
      <c r="G20" s="18" t="s">
        <v>19</v>
      </c>
    </row>
    <row r="21" spans="1:246" ht="12.75" customHeight="1" x14ac:dyDescent="0.25">
      <c r="A21" s="12"/>
      <c r="B21" s="9" t="s">
        <v>68</v>
      </c>
      <c r="C21" s="19" t="s">
        <v>20</v>
      </c>
      <c r="D21" s="115">
        <v>1</v>
      </c>
      <c r="E21" s="19" t="s">
        <v>96</v>
      </c>
      <c r="F21" s="76">
        <v>30000</v>
      </c>
      <c r="G21" s="76">
        <f>D21*F21</f>
        <v>30000</v>
      </c>
    </row>
    <row r="22" spans="1:246" ht="12.75" customHeight="1" x14ac:dyDescent="0.25">
      <c r="A22" s="12"/>
      <c r="B22" s="72" t="s">
        <v>69</v>
      </c>
      <c r="C22" s="19" t="s">
        <v>20</v>
      </c>
      <c r="D22" s="115">
        <v>2</v>
      </c>
      <c r="E22" s="19" t="s">
        <v>96</v>
      </c>
      <c r="F22" s="76">
        <v>30000</v>
      </c>
      <c r="G22" s="76">
        <f t="shared" ref="G22:G31" si="0">D22*F22</f>
        <v>60000</v>
      </c>
    </row>
    <row r="23" spans="1:246" s="130" customFormat="1" ht="12.75" customHeight="1" x14ac:dyDescent="0.25">
      <c r="A23" s="124"/>
      <c r="B23" s="125" t="s">
        <v>70</v>
      </c>
      <c r="C23" s="126" t="s">
        <v>20</v>
      </c>
      <c r="D23" s="127">
        <v>17</v>
      </c>
      <c r="E23" s="126" t="s">
        <v>96</v>
      </c>
      <c r="F23" s="76">
        <v>30000</v>
      </c>
      <c r="G23" s="128">
        <f t="shared" si="0"/>
        <v>510000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</row>
    <row r="24" spans="1:246" s="130" customFormat="1" ht="12.75" customHeight="1" x14ac:dyDescent="0.25">
      <c r="A24" s="124"/>
      <c r="B24" s="125" t="s">
        <v>71</v>
      </c>
      <c r="C24" s="126" t="s">
        <v>20</v>
      </c>
      <c r="D24" s="127">
        <v>3</v>
      </c>
      <c r="E24" s="126" t="s">
        <v>96</v>
      </c>
      <c r="F24" s="76">
        <v>30000</v>
      </c>
      <c r="G24" s="128">
        <f t="shared" si="0"/>
        <v>90000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</row>
    <row r="25" spans="1:246" s="130" customFormat="1" ht="12.75" customHeight="1" x14ac:dyDescent="0.25">
      <c r="A25" s="124"/>
      <c r="B25" s="125" t="s">
        <v>72</v>
      </c>
      <c r="C25" s="126" t="s">
        <v>20</v>
      </c>
      <c r="D25" s="127">
        <v>1</v>
      </c>
      <c r="E25" s="126" t="s">
        <v>98</v>
      </c>
      <c r="F25" s="76">
        <v>30000</v>
      </c>
      <c r="G25" s="128">
        <f t="shared" si="0"/>
        <v>30000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</row>
    <row r="26" spans="1:246" s="130" customFormat="1" ht="12.75" customHeight="1" x14ac:dyDescent="0.25">
      <c r="A26" s="124"/>
      <c r="B26" s="125" t="s">
        <v>73</v>
      </c>
      <c r="C26" s="126" t="s">
        <v>20</v>
      </c>
      <c r="D26" s="127">
        <v>17</v>
      </c>
      <c r="E26" s="126" t="s">
        <v>99</v>
      </c>
      <c r="F26" s="76">
        <v>30000</v>
      </c>
      <c r="G26" s="128">
        <f t="shared" si="0"/>
        <v>510000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</row>
    <row r="27" spans="1:246" s="130" customFormat="1" ht="12.75" customHeight="1" x14ac:dyDescent="0.25">
      <c r="A27" s="124"/>
      <c r="B27" s="125" t="s">
        <v>74</v>
      </c>
      <c r="C27" s="126" t="s">
        <v>20</v>
      </c>
      <c r="D27" s="127">
        <v>1</v>
      </c>
      <c r="E27" s="126" t="s">
        <v>102</v>
      </c>
      <c r="F27" s="76">
        <v>30000</v>
      </c>
      <c r="G27" s="128">
        <f t="shared" si="0"/>
        <v>30000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</row>
    <row r="28" spans="1:246" s="130" customFormat="1" ht="12.75" customHeight="1" x14ac:dyDescent="0.25">
      <c r="A28" s="124"/>
      <c r="B28" s="125" t="s">
        <v>71</v>
      </c>
      <c r="C28" s="126" t="s">
        <v>20</v>
      </c>
      <c r="D28" s="127">
        <v>4</v>
      </c>
      <c r="E28" s="126" t="s">
        <v>97</v>
      </c>
      <c r="F28" s="76">
        <v>30000</v>
      </c>
      <c r="G28" s="128">
        <f t="shared" si="0"/>
        <v>120000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</row>
    <row r="29" spans="1:246" s="130" customFormat="1" ht="12.75" customHeight="1" x14ac:dyDescent="0.25">
      <c r="A29" s="124"/>
      <c r="B29" s="125" t="s">
        <v>75</v>
      </c>
      <c r="C29" s="126" t="s">
        <v>20</v>
      </c>
      <c r="D29" s="127">
        <v>3</v>
      </c>
      <c r="E29" s="126" t="s">
        <v>103</v>
      </c>
      <c r="F29" s="76">
        <v>30000</v>
      </c>
      <c r="G29" s="128">
        <f t="shared" si="0"/>
        <v>90000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</row>
    <row r="30" spans="1:246" s="130" customFormat="1" ht="12.75" customHeight="1" x14ac:dyDescent="0.25">
      <c r="A30" s="124"/>
      <c r="B30" s="125" t="s">
        <v>76</v>
      </c>
      <c r="C30" s="126" t="s">
        <v>20</v>
      </c>
      <c r="D30" s="127">
        <v>4</v>
      </c>
      <c r="E30" s="126" t="s">
        <v>101</v>
      </c>
      <c r="F30" s="76">
        <v>30000</v>
      </c>
      <c r="G30" s="128">
        <f t="shared" si="0"/>
        <v>120000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</row>
    <row r="31" spans="1:246" s="130" customFormat="1" ht="12.75" customHeight="1" x14ac:dyDescent="0.25">
      <c r="A31" s="124"/>
      <c r="B31" s="125" t="s">
        <v>114</v>
      </c>
      <c r="C31" s="126" t="s">
        <v>20</v>
      </c>
      <c r="D31" s="127">
        <v>64</v>
      </c>
      <c r="E31" s="126" t="s">
        <v>101</v>
      </c>
      <c r="F31" s="76">
        <v>30000</v>
      </c>
      <c r="G31" s="128">
        <f t="shared" si="0"/>
        <v>1920000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/>
      <c r="IK31" s="129"/>
      <c r="IL31" s="129"/>
    </row>
    <row r="32" spans="1:246" ht="12.75" customHeight="1" x14ac:dyDescent="0.25">
      <c r="A32" s="12"/>
      <c r="B32" s="20" t="s">
        <v>21</v>
      </c>
      <c r="C32" s="21"/>
      <c r="D32" s="21"/>
      <c r="E32" s="21"/>
      <c r="F32" s="21"/>
      <c r="G32" s="81">
        <f>SUM(G21:G31)</f>
        <v>3510000</v>
      </c>
    </row>
    <row r="33" spans="1:7" ht="12" customHeight="1" x14ac:dyDescent="0.25">
      <c r="A33" s="2"/>
      <c r="B33" s="13"/>
      <c r="C33" s="15"/>
      <c r="D33" s="79"/>
      <c r="E33" s="79"/>
      <c r="F33" s="82"/>
      <c r="G33" s="82"/>
    </row>
    <row r="34" spans="1:7" ht="12" customHeight="1" x14ac:dyDescent="0.25">
      <c r="A34" s="5"/>
      <c r="B34" s="22" t="s">
        <v>22</v>
      </c>
      <c r="C34" s="23"/>
      <c r="D34" s="24"/>
      <c r="E34" s="24"/>
      <c r="F34" s="24"/>
      <c r="G34" s="24"/>
    </row>
    <row r="35" spans="1:7" ht="24" customHeight="1" x14ac:dyDescent="0.25">
      <c r="A35" s="5"/>
      <c r="B35" s="25" t="s">
        <v>14</v>
      </c>
      <c r="C35" s="26" t="s">
        <v>15</v>
      </c>
      <c r="D35" s="26" t="s">
        <v>16</v>
      </c>
      <c r="E35" s="25" t="s">
        <v>17</v>
      </c>
      <c r="F35" s="26" t="s">
        <v>18</v>
      </c>
      <c r="G35" s="25" t="s">
        <v>19</v>
      </c>
    </row>
    <row r="36" spans="1:7" ht="12" customHeight="1" x14ac:dyDescent="0.25">
      <c r="A36" s="5"/>
      <c r="B36" s="27" t="s">
        <v>67</v>
      </c>
      <c r="C36" s="28" t="s">
        <v>67</v>
      </c>
      <c r="D36" s="28" t="s">
        <v>67</v>
      </c>
      <c r="E36" s="28" t="s">
        <v>67</v>
      </c>
      <c r="F36" s="83" t="s">
        <v>67</v>
      </c>
      <c r="G36" s="83">
        <v>0</v>
      </c>
    </row>
    <row r="37" spans="1:7" ht="12" customHeight="1" x14ac:dyDescent="0.25">
      <c r="A37" s="5"/>
      <c r="B37" s="29" t="s">
        <v>23</v>
      </c>
      <c r="C37" s="30"/>
      <c r="D37" s="30"/>
      <c r="E37" s="30"/>
      <c r="F37" s="30"/>
      <c r="G37" s="84">
        <f>SUM(G36)</f>
        <v>0</v>
      </c>
    </row>
    <row r="38" spans="1:7" ht="12" customHeight="1" x14ac:dyDescent="0.25">
      <c r="A38" s="2"/>
      <c r="B38" s="31"/>
      <c r="C38" s="32"/>
      <c r="D38" s="39"/>
      <c r="E38" s="39"/>
      <c r="F38" s="85"/>
      <c r="G38" s="85"/>
    </row>
    <row r="39" spans="1:7" ht="12" customHeight="1" x14ac:dyDescent="0.25">
      <c r="A39" s="5"/>
      <c r="B39" s="22" t="s">
        <v>24</v>
      </c>
      <c r="C39" s="23"/>
      <c r="D39" s="24"/>
      <c r="E39" s="24"/>
      <c r="F39" s="24"/>
      <c r="G39" s="24"/>
    </row>
    <row r="40" spans="1:7" ht="24" customHeight="1" x14ac:dyDescent="0.25">
      <c r="A40" s="5"/>
      <c r="B40" s="33" t="s">
        <v>14</v>
      </c>
      <c r="C40" s="33" t="s">
        <v>15</v>
      </c>
      <c r="D40" s="33" t="s">
        <v>16</v>
      </c>
      <c r="E40" s="33" t="s">
        <v>17</v>
      </c>
      <c r="F40" s="34" t="s">
        <v>18</v>
      </c>
      <c r="G40" s="33" t="s">
        <v>19</v>
      </c>
    </row>
    <row r="41" spans="1:7" ht="12.75" customHeight="1" x14ac:dyDescent="0.25">
      <c r="A41" s="12"/>
      <c r="B41" s="9" t="s">
        <v>26</v>
      </c>
      <c r="C41" s="19" t="s">
        <v>25</v>
      </c>
      <c r="D41" s="115">
        <v>0.4</v>
      </c>
      <c r="E41" s="19" t="s">
        <v>104</v>
      </c>
      <c r="F41" s="76">
        <v>514560</v>
      </c>
      <c r="G41" s="76">
        <f>D41*F41</f>
        <v>205824</v>
      </c>
    </row>
    <row r="42" spans="1:7" ht="12.75" customHeight="1" x14ac:dyDescent="0.25">
      <c r="A42" s="12"/>
      <c r="B42" s="9" t="s">
        <v>77</v>
      </c>
      <c r="C42" s="19" t="s">
        <v>25</v>
      </c>
      <c r="D42" s="115">
        <v>0.2</v>
      </c>
      <c r="E42" s="19" t="s">
        <v>104</v>
      </c>
      <c r="F42" s="76">
        <v>257280</v>
      </c>
      <c r="G42" s="76">
        <f t="shared" ref="G42:G46" si="1">D42*F42</f>
        <v>51456</v>
      </c>
    </row>
    <row r="43" spans="1:7" ht="12.75" customHeight="1" x14ac:dyDescent="0.25">
      <c r="A43" s="12"/>
      <c r="B43" s="9" t="s">
        <v>78</v>
      </c>
      <c r="C43" s="19" t="s">
        <v>25</v>
      </c>
      <c r="D43" s="115">
        <v>0.1</v>
      </c>
      <c r="E43" s="19" t="s">
        <v>96</v>
      </c>
      <c r="F43" s="76">
        <v>192960.00000000003</v>
      </c>
      <c r="G43" s="76">
        <f t="shared" si="1"/>
        <v>19296.000000000004</v>
      </c>
    </row>
    <row r="44" spans="1:7" ht="12.75" customHeight="1" x14ac:dyDescent="0.25">
      <c r="A44" s="12"/>
      <c r="B44" s="9" t="s">
        <v>79</v>
      </c>
      <c r="C44" s="19" t="s">
        <v>25</v>
      </c>
      <c r="D44" s="115">
        <v>0.4</v>
      </c>
      <c r="E44" s="19" t="s">
        <v>97</v>
      </c>
      <c r="F44" s="76">
        <v>112560</v>
      </c>
      <c r="G44" s="76">
        <f t="shared" si="1"/>
        <v>45024</v>
      </c>
    </row>
    <row r="45" spans="1:7" ht="12.75" customHeight="1" x14ac:dyDescent="0.25">
      <c r="A45" s="12"/>
      <c r="B45" s="9" t="s">
        <v>80</v>
      </c>
      <c r="C45" s="19" t="s">
        <v>25</v>
      </c>
      <c r="D45" s="115">
        <v>1</v>
      </c>
      <c r="E45" s="19" t="s">
        <v>104</v>
      </c>
      <c r="F45" s="76">
        <v>160800</v>
      </c>
      <c r="G45" s="76">
        <f t="shared" si="1"/>
        <v>160800</v>
      </c>
    </row>
    <row r="46" spans="1:7" ht="12.75" customHeight="1" x14ac:dyDescent="0.25">
      <c r="A46" s="12"/>
      <c r="B46" s="9" t="s">
        <v>81</v>
      </c>
      <c r="C46" s="19" t="s">
        <v>25</v>
      </c>
      <c r="D46" s="115">
        <v>0.2</v>
      </c>
      <c r="E46" s="19" t="s">
        <v>100</v>
      </c>
      <c r="F46" s="76">
        <v>128640</v>
      </c>
      <c r="G46" s="76">
        <f t="shared" si="1"/>
        <v>25728</v>
      </c>
    </row>
    <row r="47" spans="1:7" ht="12.75" customHeight="1" x14ac:dyDescent="0.25">
      <c r="A47" s="5"/>
      <c r="B47" s="35" t="s">
        <v>27</v>
      </c>
      <c r="C47" s="36"/>
      <c r="D47" s="36"/>
      <c r="E47" s="36"/>
      <c r="F47" s="36"/>
      <c r="G47" s="86">
        <f>SUM(G41:G46)</f>
        <v>508128</v>
      </c>
    </row>
    <row r="48" spans="1:7" ht="12" customHeight="1" x14ac:dyDescent="0.25">
      <c r="A48" s="2"/>
      <c r="B48" s="31"/>
      <c r="C48" s="32"/>
      <c r="D48" s="39"/>
      <c r="E48" s="39"/>
      <c r="F48" s="85"/>
      <c r="G48" s="85"/>
    </row>
    <row r="49" spans="1:246" ht="12" customHeight="1" x14ac:dyDescent="0.25">
      <c r="A49" s="5"/>
      <c r="B49" s="22" t="s">
        <v>28</v>
      </c>
      <c r="C49" s="168"/>
      <c r="D49" s="169"/>
      <c r="E49" s="170"/>
      <c r="F49" s="24"/>
      <c r="G49" s="24"/>
    </row>
    <row r="50" spans="1:246" ht="27.75" customHeight="1" x14ac:dyDescent="0.25">
      <c r="A50" s="5"/>
      <c r="B50" s="34" t="s">
        <v>29</v>
      </c>
      <c r="C50" s="34" t="s">
        <v>30</v>
      </c>
      <c r="D50" s="34" t="s">
        <v>31</v>
      </c>
      <c r="E50" s="34" t="s">
        <v>17</v>
      </c>
      <c r="F50" s="34" t="s">
        <v>18</v>
      </c>
      <c r="G50" s="34" t="s">
        <v>19</v>
      </c>
    </row>
    <row r="51" spans="1:246" s="130" customFormat="1" ht="12.75" customHeight="1" x14ac:dyDescent="0.25">
      <c r="A51" s="124"/>
      <c r="B51" s="131" t="s">
        <v>82</v>
      </c>
      <c r="C51" s="132" t="s">
        <v>83</v>
      </c>
      <c r="D51" s="133">
        <v>55000</v>
      </c>
      <c r="E51" s="134" t="s">
        <v>105</v>
      </c>
      <c r="F51" s="133">
        <v>21</v>
      </c>
      <c r="G51" s="133">
        <f>D51*F51</f>
        <v>1155000</v>
      </c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</row>
    <row r="52" spans="1:246" s="130" customFormat="1" ht="12.75" customHeight="1" x14ac:dyDescent="0.25">
      <c r="A52" s="124"/>
      <c r="B52" s="135" t="s">
        <v>84</v>
      </c>
      <c r="C52" s="134"/>
      <c r="D52" s="136"/>
      <c r="E52" s="134"/>
      <c r="F52" s="133"/>
      <c r="G52" s="133">
        <f t="shared" ref="G52:G62" si="2">D52*F52</f>
        <v>0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</row>
    <row r="53" spans="1:246" s="158" customFormat="1" ht="12.75" customHeight="1" x14ac:dyDescent="0.25">
      <c r="A53" s="156"/>
      <c r="B53" s="152" t="s">
        <v>85</v>
      </c>
      <c r="C53" s="153" t="s">
        <v>32</v>
      </c>
      <c r="D53" s="154">
        <v>200</v>
      </c>
      <c r="E53" s="153" t="s">
        <v>100</v>
      </c>
      <c r="F53" s="155">
        <v>1188</v>
      </c>
      <c r="G53" s="155">
        <f t="shared" si="2"/>
        <v>237600</v>
      </c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157"/>
      <c r="DL53" s="157"/>
      <c r="DM53" s="157"/>
      <c r="DN53" s="157"/>
      <c r="DO53" s="157"/>
      <c r="DP53" s="157"/>
      <c r="DQ53" s="157"/>
      <c r="DR53" s="157"/>
      <c r="DS53" s="157"/>
      <c r="DT53" s="157"/>
      <c r="DU53" s="157"/>
      <c r="DV53" s="157"/>
      <c r="DW53" s="157"/>
      <c r="DX53" s="157"/>
      <c r="DY53" s="157"/>
      <c r="DZ53" s="157"/>
      <c r="EA53" s="157"/>
      <c r="EB53" s="157"/>
      <c r="EC53" s="157"/>
      <c r="ED53" s="157"/>
      <c r="EE53" s="157"/>
      <c r="EF53" s="157"/>
      <c r="EG53" s="157"/>
      <c r="EH53" s="157"/>
      <c r="EI53" s="157"/>
      <c r="EJ53" s="157"/>
      <c r="EK53" s="157"/>
      <c r="EL53" s="157"/>
      <c r="EM53" s="157"/>
      <c r="EN53" s="157"/>
      <c r="EO53" s="157"/>
      <c r="EP53" s="157"/>
      <c r="EQ53" s="157"/>
      <c r="ER53" s="157"/>
      <c r="ES53" s="157"/>
      <c r="ET53" s="157"/>
      <c r="EU53" s="157"/>
      <c r="EV53" s="157"/>
      <c r="EW53" s="157"/>
      <c r="EX53" s="157"/>
      <c r="EY53" s="157"/>
      <c r="EZ53" s="157"/>
      <c r="FA53" s="157"/>
      <c r="FB53" s="157"/>
      <c r="FC53" s="157"/>
      <c r="FD53" s="157"/>
      <c r="FE53" s="157"/>
      <c r="FF53" s="157"/>
      <c r="FG53" s="157"/>
      <c r="FH53" s="157"/>
      <c r="FI53" s="157"/>
      <c r="FJ53" s="157"/>
      <c r="FK53" s="157"/>
      <c r="FL53" s="157"/>
      <c r="FM53" s="157"/>
      <c r="FN53" s="157"/>
      <c r="FO53" s="157"/>
      <c r="FP53" s="157"/>
      <c r="FQ53" s="157"/>
      <c r="FR53" s="157"/>
      <c r="FS53" s="157"/>
      <c r="FT53" s="157"/>
      <c r="FU53" s="157"/>
      <c r="FV53" s="157"/>
      <c r="FW53" s="157"/>
      <c r="FX53" s="157"/>
      <c r="FY53" s="157"/>
      <c r="FZ53" s="157"/>
      <c r="GA53" s="157"/>
      <c r="GB53" s="157"/>
      <c r="GC53" s="157"/>
      <c r="GD53" s="157"/>
      <c r="GE53" s="157"/>
      <c r="GF53" s="157"/>
      <c r="GG53" s="157"/>
      <c r="GH53" s="157"/>
      <c r="GI53" s="157"/>
      <c r="GJ53" s="157"/>
      <c r="GK53" s="157"/>
      <c r="GL53" s="157"/>
      <c r="GM53" s="157"/>
      <c r="GN53" s="157"/>
      <c r="GO53" s="157"/>
      <c r="GP53" s="157"/>
      <c r="GQ53" s="157"/>
      <c r="GR53" s="157"/>
      <c r="GS53" s="157"/>
      <c r="GT53" s="157"/>
      <c r="GU53" s="157"/>
      <c r="GV53" s="157"/>
      <c r="GW53" s="157"/>
      <c r="GX53" s="157"/>
      <c r="GY53" s="157"/>
      <c r="GZ53" s="157"/>
      <c r="HA53" s="157"/>
      <c r="HB53" s="157"/>
      <c r="HC53" s="157"/>
      <c r="HD53" s="157"/>
      <c r="HE53" s="157"/>
      <c r="HF53" s="157"/>
      <c r="HG53" s="157"/>
      <c r="HH53" s="157"/>
      <c r="HI53" s="157"/>
      <c r="HJ53" s="157"/>
      <c r="HK53" s="157"/>
      <c r="HL53" s="157"/>
      <c r="HM53" s="157"/>
      <c r="HN53" s="157"/>
      <c r="HO53" s="157"/>
      <c r="HP53" s="157"/>
      <c r="HQ53" s="157"/>
      <c r="HR53" s="157"/>
      <c r="HS53" s="157"/>
      <c r="HT53" s="157"/>
      <c r="HU53" s="157"/>
      <c r="HV53" s="157"/>
      <c r="HW53" s="157"/>
      <c r="HX53" s="157"/>
      <c r="HY53" s="157"/>
      <c r="HZ53" s="157"/>
      <c r="IA53" s="157"/>
      <c r="IB53" s="157"/>
      <c r="IC53" s="157"/>
      <c r="ID53" s="157"/>
      <c r="IE53" s="157"/>
      <c r="IF53" s="157"/>
      <c r="IG53" s="157"/>
      <c r="IH53" s="157"/>
      <c r="II53" s="157"/>
      <c r="IJ53" s="157"/>
      <c r="IK53" s="157"/>
      <c r="IL53" s="157"/>
    </row>
    <row r="54" spans="1:246" s="151" customFormat="1" ht="12.75" customHeight="1" x14ac:dyDescent="0.25">
      <c r="A54" s="149"/>
      <c r="B54" s="152" t="s">
        <v>106</v>
      </c>
      <c r="C54" s="153" t="s">
        <v>32</v>
      </c>
      <c r="D54" s="154">
        <v>100</v>
      </c>
      <c r="E54" s="153" t="s">
        <v>102</v>
      </c>
      <c r="F54" s="155">
        <v>1337</v>
      </c>
      <c r="G54" s="155">
        <f t="shared" si="2"/>
        <v>133700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  <c r="DT54" s="150"/>
      <c r="DU54" s="150"/>
      <c r="DV54" s="150"/>
      <c r="DW54" s="150"/>
      <c r="DX54" s="150"/>
      <c r="DY54" s="150"/>
      <c r="DZ54" s="150"/>
      <c r="EA54" s="150"/>
      <c r="EB54" s="150"/>
      <c r="EC54" s="150"/>
      <c r="ED54" s="150"/>
      <c r="EE54" s="150"/>
      <c r="EF54" s="150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  <c r="FM54" s="150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/>
      <c r="GQ54" s="150"/>
      <c r="GR54" s="150"/>
      <c r="GS54" s="150"/>
      <c r="GT54" s="150"/>
      <c r="GU54" s="150"/>
      <c r="GV54" s="150"/>
      <c r="GW54" s="150"/>
      <c r="GX54" s="150"/>
      <c r="GY54" s="150"/>
      <c r="GZ54" s="150"/>
      <c r="HA54" s="150"/>
      <c r="HB54" s="150"/>
      <c r="HC54" s="150"/>
      <c r="HD54" s="150"/>
      <c r="HE54" s="150"/>
      <c r="HF54" s="150"/>
      <c r="HG54" s="150"/>
      <c r="HH54" s="150"/>
      <c r="HI54" s="150"/>
      <c r="HJ54" s="150"/>
      <c r="HK54" s="150"/>
      <c r="HL54" s="150"/>
      <c r="HM54" s="150"/>
      <c r="HN54" s="150"/>
      <c r="HO54" s="150"/>
      <c r="HP54" s="150"/>
      <c r="HQ54" s="150"/>
      <c r="HR54" s="150"/>
      <c r="HS54" s="150"/>
      <c r="HT54" s="150"/>
      <c r="HU54" s="150"/>
      <c r="HV54" s="150"/>
      <c r="HW54" s="150"/>
      <c r="HX54" s="150"/>
      <c r="HY54" s="150"/>
      <c r="HZ54" s="150"/>
      <c r="IA54" s="150"/>
      <c r="IB54" s="150"/>
      <c r="IC54" s="150"/>
      <c r="ID54" s="150"/>
      <c r="IE54" s="150"/>
      <c r="IF54" s="150"/>
      <c r="IG54" s="150"/>
      <c r="IH54" s="150"/>
      <c r="II54" s="150"/>
      <c r="IJ54" s="150"/>
      <c r="IK54" s="150"/>
      <c r="IL54" s="150"/>
    </row>
    <row r="55" spans="1:246" s="158" customFormat="1" ht="12.75" customHeight="1" x14ac:dyDescent="0.25">
      <c r="A55" s="156"/>
      <c r="B55" s="152" t="s">
        <v>107</v>
      </c>
      <c r="C55" s="153" t="s">
        <v>32</v>
      </c>
      <c r="D55" s="154">
        <v>100</v>
      </c>
      <c r="E55" s="153" t="s">
        <v>101</v>
      </c>
      <c r="F55" s="155">
        <v>711</v>
      </c>
      <c r="G55" s="155">
        <f t="shared" si="2"/>
        <v>71100</v>
      </c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  <c r="DB55" s="157"/>
      <c r="DC55" s="157"/>
      <c r="DD55" s="157"/>
      <c r="DE55" s="157"/>
      <c r="DF55" s="157"/>
      <c r="DG55" s="157"/>
      <c r="DH55" s="157"/>
      <c r="DI55" s="157"/>
      <c r="DJ55" s="157"/>
      <c r="DK55" s="157"/>
      <c r="DL55" s="157"/>
      <c r="DM55" s="157"/>
      <c r="DN55" s="157"/>
      <c r="DO55" s="157"/>
      <c r="DP55" s="157"/>
      <c r="DQ55" s="157"/>
      <c r="DR55" s="157"/>
      <c r="DS55" s="157"/>
      <c r="DT55" s="157"/>
      <c r="DU55" s="157"/>
      <c r="DV55" s="157"/>
      <c r="DW55" s="157"/>
      <c r="DX55" s="157"/>
      <c r="DY55" s="157"/>
      <c r="DZ55" s="157"/>
      <c r="EA55" s="157"/>
      <c r="EB55" s="157"/>
      <c r="EC55" s="157"/>
      <c r="ED55" s="157"/>
      <c r="EE55" s="157"/>
      <c r="EF55" s="157"/>
      <c r="EG55" s="157"/>
      <c r="EH55" s="157"/>
      <c r="EI55" s="157"/>
      <c r="EJ55" s="157"/>
      <c r="EK55" s="157"/>
      <c r="EL55" s="157"/>
      <c r="EM55" s="157"/>
      <c r="EN55" s="157"/>
      <c r="EO55" s="157"/>
      <c r="EP55" s="157"/>
      <c r="EQ55" s="157"/>
      <c r="ER55" s="157"/>
      <c r="ES55" s="157"/>
      <c r="ET55" s="157"/>
      <c r="EU55" s="157"/>
      <c r="EV55" s="157"/>
      <c r="EW55" s="157"/>
      <c r="EX55" s="157"/>
      <c r="EY55" s="157"/>
      <c r="EZ55" s="157"/>
      <c r="FA55" s="157"/>
      <c r="FB55" s="157"/>
      <c r="FC55" s="157"/>
      <c r="FD55" s="157"/>
      <c r="FE55" s="157"/>
      <c r="FF55" s="157"/>
      <c r="FG55" s="157"/>
      <c r="FH55" s="157"/>
      <c r="FI55" s="157"/>
      <c r="FJ55" s="157"/>
      <c r="FK55" s="157"/>
      <c r="FL55" s="157"/>
      <c r="FM55" s="157"/>
      <c r="FN55" s="157"/>
      <c r="FO55" s="157"/>
      <c r="FP55" s="157"/>
      <c r="FQ55" s="157"/>
      <c r="FR55" s="157"/>
      <c r="FS55" s="157"/>
      <c r="FT55" s="157"/>
      <c r="FU55" s="157"/>
      <c r="FV55" s="157"/>
      <c r="FW55" s="157"/>
      <c r="FX55" s="157"/>
      <c r="FY55" s="157"/>
      <c r="FZ55" s="157"/>
      <c r="GA55" s="157"/>
      <c r="GB55" s="157"/>
      <c r="GC55" s="157"/>
      <c r="GD55" s="157"/>
      <c r="GE55" s="157"/>
      <c r="GF55" s="157"/>
      <c r="GG55" s="157"/>
      <c r="GH55" s="157"/>
      <c r="GI55" s="157"/>
      <c r="GJ55" s="157"/>
      <c r="GK55" s="157"/>
      <c r="GL55" s="157"/>
      <c r="GM55" s="157"/>
      <c r="GN55" s="157"/>
      <c r="GO55" s="157"/>
      <c r="GP55" s="157"/>
      <c r="GQ55" s="157"/>
      <c r="GR55" s="157"/>
      <c r="GS55" s="157"/>
      <c r="GT55" s="157"/>
      <c r="GU55" s="157"/>
      <c r="GV55" s="157"/>
      <c r="GW55" s="157"/>
      <c r="GX55" s="157"/>
      <c r="GY55" s="157"/>
      <c r="GZ55" s="157"/>
      <c r="HA55" s="157"/>
      <c r="HB55" s="157"/>
      <c r="HC55" s="157"/>
      <c r="HD55" s="157"/>
      <c r="HE55" s="157"/>
      <c r="HF55" s="157"/>
      <c r="HG55" s="157"/>
      <c r="HH55" s="157"/>
      <c r="HI55" s="157"/>
      <c r="HJ55" s="157"/>
      <c r="HK55" s="157"/>
      <c r="HL55" s="157"/>
      <c r="HM55" s="157"/>
      <c r="HN55" s="157"/>
      <c r="HO55" s="157"/>
      <c r="HP55" s="157"/>
      <c r="HQ55" s="157"/>
      <c r="HR55" s="157"/>
      <c r="HS55" s="157"/>
      <c r="HT55" s="157"/>
      <c r="HU55" s="157"/>
      <c r="HV55" s="157"/>
      <c r="HW55" s="157"/>
      <c r="HX55" s="157"/>
      <c r="HY55" s="157"/>
      <c r="HZ55" s="157"/>
      <c r="IA55" s="157"/>
      <c r="IB55" s="157"/>
      <c r="IC55" s="157"/>
      <c r="ID55" s="157"/>
      <c r="IE55" s="157"/>
      <c r="IF55" s="157"/>
      <c r="IG55" s="157"/>
      <c r="IH55" s="157"/>
      <c r="II55" s="157"/>
      <c r="IJ55" s="157"/>
      <c r="IK55" s="157"/>
      <c r="IL55" s="157"/>
    </row>
    <row r="56" spans="1:246" s="158" customFormat="1" ht="12.75" customHeight="1" x14ac:dyDescent="0.25">
      <c r="A56" s="156"/>
      <c r="B56" s="152" t="s">
        <v>108</v>
      </c>
      <c r="C56" s="153" t="s">
        <v>32</v>
      </c>
      <c r="D56" s="154">
        <v>150</v>
      </c>
      <c r="E56" s="153" t="s">
        <v>98</v>
      </c>
      <c r="F56" s="155">
        <v>1980</v>
      </c>
      <c r="G56" s="155">
        <f t="shared" si="2"/>
        <v>297000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  <c r="DB56" s="157"/>
      <c r="DC56" s="157"/>
      <c r="DD56" s="157"/>
      <c r="DE56" s="157"/>
      <c r="DF56" s="157"/>
      <c r="DG56" s="157"/>
      <c r="DH56" s="157"/>
      <c r="DI56" s="157"/>
      <c r="DJ56" s="157"/>
      <c r="DK56" s="157"/>
      <c r="DL56" s="157"/>
      <c r="DM56" s="157"/>
      <c r="DN56" s="157"/>
      <c r="DO56" s="157"/>
      <c r="DP56" s="157"/>
      <c r="DQ56" s="157"/>
      <c r="DR56" s="157"/>
      <c r="DS56" s="157"/>
      <c r="DT56" s="157"/>
      <c r="DU56" s="157"/>
      <c r="DV56" s="157"/>
      <c r="DW56" s="157"/>
      <c r="DX56" s="157"/>
      <c r="DY56" s="157"/>
      <c r="DZ56" s="157"/>
      <c r="EA56" s="157"/>
      <c r="EB56" s="157"/>
      <c r="EC56" s="157"/>
      <c r="ED56" s="157"/>
      <c r="EE56" s="157"/>
      <c r="EF56" s="157"/>
      <c r="EG56" s="157"/>
      <c r="EH56" s="157"/>
      <c r="EI56" s="157"/>
      <c r="EJ56" s="157"/>
      <c r="EK56" s="157"/>
      <c r="EL56" s="157"/>
      <c r="EM56" s="157"/>
      <c r="EN56" s="157"/>
      <c r="EO56" s="157"/>
      <c r="EP56" s="157"/>
      <c r="EQ56" s="157"/>
      <c r="ER56" s="157"/>
      <c r="ES56" s="157"/>
      <c r="ET56" s="157"/>
      <c r="EU56" s="157"/>
      <c r="EV56" s="157"/>
      <c r="EW56" s="157"/>
      <c r="EX56" s="157"/>
      <c r="EY56" s="157"/>
      <c r="EZ56" s="157"/>
      <c r="FA56" s="157"/>
      <c r="FB56" s="157"/>
      <c r="FC56" s="157"/>
      <c r="FD56" s="157"/>
      <c r="FE56" s="157"/>
      <c r="FF56" s="157"/>
      <c r="FG56" s="157"/>
      <c r="FH56" s="157"/>
      <c r="FI56" s="157"/>
      <c r="FJ56" s="157"/>
      <c r="FK56" s="157"/>
      <c r="FL56" s="157"/>
      <c r="FM56" s="157"/>
      <c r="FN56" s="157"/>
      <c r="FO56" s="157"/>
      <c r="FP56" s="157"/>
      <c r="FQ56" s="157"/>
      <c r="FR56" s="157"/>
      <c r="FS56" s="157"/>
      <c r="FT56" s="157"/>
      <c r="FU56" s="157"/>
      <c r="FV56" s="157"/>
      <c r="FW56" s="157"/>
      <c r="FX56" s="157"/>
      <c r="FY56" s="157"/>
      <c r="FZ56" s="157"/>
      <c r="GA56" s="157"/>
      <c r="GB56" s="157"/>
      <c r="GC56" s="157"/>
      <c r="GD56" s="157"/>
      <c r="GE56" s="157"/>
      <c r="GF56" s="157"/>
      <c r="GG56" s="157"/>
      <c r="GH56" s="157"/>
      <c r="GI56" s="157"/>
      <c r="GJ56" s="157"/>
      <c r="GK56" s="157"/>
      <c r="GL56" s="157"/>
      <c r="GM56" s="157"/>
      <c r="GN56" s="157"/>
      <c r="GO56" s="157"/>
      <c r="GP56" s="157"/>
      <c r="GQ56" s="157"/>
      <c r="GR56" s="157"/>
      <c r="GS56" s="157"/>
      <c r="GT56" s="157"/>
      <c r="GU56" s="157"/>
      <c r="GV56" s="157"/>
      <c r="GW56" s="157"/>
      <c r="GX56" s="157"/>
      <c r="GY56" s="157"/>
      <c r="GZ56" s="157"/>
      <c r="HA56" s="157"/>
      <c r="HB56" s="157"/>
      <c r="HC56" s="157"/>
      <c r="HD56" s="157"/>
      <c r="HE56" s="157"/>
      <c r="HF56" s="157"/>
      <c r="HG56" s="157"/>
      <c r="HH56" s="157"/>
      <c r="HI56" s="157"/>
      <c r="HJ56" s="157"/>
      <c r="HK56" s="157"/>
      <c r="HL56" s="157"/>
      <c r="HM56" s="157"/>
      <c r="HN56" s="157"/>
      <c r="HO56" s="157"/>
      <c r="HP56" s="157"/>
      <c r="HQ56" s="157"/>
      <c r="HR56" s="157"/>
      <c r="HS56" s="157"/>
      <c r="HT56" s="157"/>
      <c r="HU56" s="157"/>
      <c r="HV56" s="157"/>
      <c r="HW56" s="157"/>
      <c r="HX56" s="157"/>
      <c r="HY56" s="157"/>
      <c r="HZ56" s="157"/>
      <c r="IA56" s="157"/>
      <c r="IB56" s="157"/>
      <c r="IC56" s="157"/>
      <c r="ID56" s="157"/>
      <c r="IE56" s="157"/>
      <c r="IF56" s="157"/>
      <c r="IG56" s="157"/>
      <c r="IH56" s="157"/>
      <c r="II56" s="157"/>
      <c r="IJ56" s="157"/>
      <c r="IK56" s="157"/>
      <c r="IL56" s="157"/>
    </row>
    <row r="57" spans="1:246" s="130" customFormat="1" ht="12.75" customHeight="1" x14ac:dyDescent="0.25">
      <c r="A57" s="124"/>
      <c r="B57" s="135" t="s">
        <v>86</v>
      </c>
      <c r="C57" s="134"/>
      <c r="D57" s="136"/>
      <c r="E57" s="134"/>
      <c r="F57" s="133"/>
      <c r="G57" s="133">
        <f t="shared" si="2"/>
        <v>0</v>
      </c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</row>
    <row r="58" spans="1:246" s="130" customFormat="1" ht="12.75" customHeight="1" x14ac:dyDescent="0.25">
      <c r="A58" s="138"/>
      <c r="B58" s="137" t="s">
        <v>109</v>
      </c>
      <c r="C58" s="134" t="s">
        <v>113</v>
      </c>
      <c r="D58" s="136">
        <v>1.5</v>
      </c>
      <c r="E58" s="134" t="s">
        <v>96</v>
      </c>
      <c r="F58" s="133">
        <v>196709.4</v>
      </c>
      <c r="G58" s="133">
        <f t="shared" si="2"/>
        <v>295064.09999999998</v>
      </c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</row>
    <row r="59" spans="1:246" s="130" customFormat="1" ht="12.75" customHeight="1" x14ac:dyDescent="0.25">
      <c r="A59" s="124"/>
      <c r="B59" s="135" t="s">
        <v>87</v>
      </c>
      <c r="C59" s="134" t="s">
        <v>67</v>
      </c>
      <c r="D59" s="136"/>
      <c r="E59" s="134"/>
      <c r="F59" s="133" t="s">
        <v>67</v>
      </c>
      <c r="G59" s="133" t="s">
        <v>67</v>
      </c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</row>
    <row r="60" spans="1:246" s="130" customFormat="1" ht="12.75" customHeight="1" x14ac:dyDescent="0.25">
      <c r="A60" s="124"/>
      <c r="B60" s="137" t="s">
        <v>110</v>
      </c>
      <c r="C60" s="134" t="s">
        <v>113</v>
      </c>
      <c r="D60" s="136">
        <v>0.5</v>
      </c>
      <c r="E60" s="134" t="s">
        <v>100</v>
      </c>
      <c r="F60" s="133">
        <v>77792.51999999999</v>
      </c>
      <c r="G60" s="133">
        <f t="shared" si="2"/>
        <v>38896.259999999995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</row>
    <row r="61" spans="1:246" s="130" customFormat="1" ht="12.75" customHeight="1" x14ac:dyDescent="0.25">
      <c r="A61" s="124"/>
      <c r="B61" s="137" t="s">
        <v>111</v>
      </c>
      <c r="C61" s="134" t="s">
        <v>113</v>
      </c>
      <c r="D61" s="136">
        <v>1.5</v>
      </c>
      <c r="E61" s="134" t="s">
        <v>100</v>
      </c>
      <c r="F61" s="133">
        <v>132571.94999999998</v>
      </c>
      <c r="G61" s="133">
        <f t="shared" si="2"/>
        <v>198857.92499999999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  <c r="IH61" s="129"/>
      <c r="II61" s="129"/>
      <c r="IJ61" s="129"/>
      <c r="IK61" s="129"/>
      <c r="IL61" s="129"/>
    </row>
    <row r="62" spans="1:246" s="130" customFormat="1" ht="12.75" customHeight="1" x14ac:dyDescent="0.25">
      <c r="A62" s="124"/>
      <c r="B62" s="137" t="s">
        <v>112</v>
      </c>
      <c r="C62" s="134" t="s">
        <v>88</v>
      </c>
      <c r="D62" s="136">
        <v>2</v>
      </c>
      <c r="E62" s="134" t="s">
        <v>100</v>
      </c>
      <c r="F62" s="133">
        <v>22281</v>
      </c>
      <c r="G62" s="133">
        <f t="shared" si="2"/>
        <v>44562</v>
      </c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  <c r="GS62" s="129"/>
      <c r="GT62" s="129"/>
      <c r="GU62" s="129"/>
      <c r="GV62" s="129"/>
      <c r="GW62" s="129"/>
      <c r="GX62" s="129"/>
      <c r="GY62" s="129"/>
      <c r="GZ62" s="129"/>
      <c r="HA62" s="129"/>
      <c r="HB62" s="129"/>
      <c r="HC62" s="129"/>
      <c r="HD62" s="129"/>
      <c r="HE62" s="129"/>
      <c r="HF62" s="129"/>
      <c r="HG62" s="129"/>
      <c r="HH62" s="129"/>
      <c r="HI62" s="129"/>
      <c r="HJ62" s="129"/>
      <c r="HK62" s="129"/>
      <c r="HL62" s="129"/>
      <c r="HM62" s="129"/>
      <c r="HN62" s="129"/>
      <c r="HO62" s="129"/>
      <c r="HP62" s="129"/>
      <c r="HQ62" s="129"/>
      <c r="HR62" s="129"/>
      <c r="HS62" s="129"/>
      <c r="HT62" s="129"/>
      <c r="HU62" s="129"/>
      <c r="HV62" s="129"/>
      <c r="HW62" s="129"/>
      <c r="HX62" s="129"/>
      <c r="HY62" s="129"/>
      <c r="HZ62" s="129"/>
      <c r="IA62" s="129"/>
      <c r="IB62" s="129"/>
      <c r="IC62" s="129"/>
      <c r="ID62" s="129"/>
      <c r="IE62" s="129"/>
      <c r="IF62" s="129"/>
      <c r="IG62" s="129"/>
      <c r="IH62" s="129"/>
      <c r="II62" s="129"/>
      <c r="IJ62" s="129"/>
      <c r="IK62" s="129"/>
      <c r="IL62" s="129"/>
    </row>
    <row r="63" spans="1:246" ht="13.5" customHeight="1" x14ac:dyDescent="0.25">
      <c r="A63" s="5"/>
      <c r="B63" s="37" t="s">
        <v>33</v>
      </c>
      <c r="C63" s="38"/>
      <c r="D63" s="38"/>
      <c r="E63" s="38"/>
      <c r="F63" s="38"/>
      <c r="G63" s="87">
        <f>SUM(G51:G62)</f>
        <v>2471780.2849999997</v>
      </c>
    </row>
    <row r="64" spans="1:246" ht="12" customHeight="1" x14ac:dyDescent="0.25">
      <c r="A64" s="2"/>
      <c r="B64" s="31"/>
      <c r="C64" s="32"/>
      <c r="D64" s="39"/>
      <c r="E64" s="39"/>
      <c r="F64" s="85"/>
      <c r="G64" s="85"/>
    </row>
    <row r="65" spans="1:246" ht="12" customHeight="1" x14ac:dyDescent="0.25">
      <c r="A65" s="5"/>
      <c r="B65" s="22" t="s">
        <v>34</v>
      </c>
      <c r="C65" s="23"/>
      <c r="D65" s="24"/>
      <c r="E65" s="24"/>
      <c r="F65" s="24"/>
      <c r="G65" s="24"/>
    </row>
    <row r="66" spans="1:246" ht="24" customHeight="1" x14ac:dyDescent="0.25">
      <c r="A66" s="5"/>
      <c r="B66" s="33" t="s">
        <v>35</v>
      </c>
      <c r="C66" s="34" t="s">
        <v>30</v>
      </c>
      <c r="D66" s="34" t="s">
        <v>31</v>
      </c>
      <c r="E66" s="33" t="s">
        <v>17</v>
      </c>
      <c r="F66" s="34" t="s">
        <v>18</v>
      </c>
      <c r="G66" s="33" t="s">
        <v>19</v>
      </c>
    </row>
    <row r="67" spans="1:246" s="130" customFormat="1" ht="12.75" customHeight="1" x14ac:dyDescent="0.25">
      <c r="A67" s="124"/>
      <c r="B67" s="125" t="s">
        <v>89</v>
      </c>
      <c r="C67" s="139" t="s">
        <v>90</v>
      </c>
      <c r="D67" s="140">
        <v>3300</v>
      </c>
      <c r="E67" s="126" t="s">
        <v>97</v>
      </c>
      <c r="F67" s="140">
        <v>530</v>
      </c>
      <c r="G67" s="140">
        <f>D67*F67</f>
        <v>1749000</v>
      </c>
      <c r="H67" s="129"/>
      <c r="I67" s="159" t="s">
        <v>67</v>
      </c>
      <c r="J67" s="160" t="s">
        <v>67</v>
      </c>
      <c r="K67" s="159" t="s">
        <v>67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9"/>
      <c r="HM67" s="129"/>
      <c r="HN67" s="129"/>
      <c r="HO67" s="129"/>
      <c r="HP67" s="129"/>
      <c r="HQ67" s="129"/>
      <c r="HR67" s="129"/>
      <c r="HS67" s="129"/>
      <c r="HT67" s="129"/>
      <c r="HU67" s="129"/>
      <c r="HV67" s="129"/>
      <c r="HW67" s="129"/>
      <c r="HX67" s="129"/>
      <c r="HY67" s="129"/>
      <c r="HZ67" s="129"/>
      <c r="IA67" s="129"/>
      <c r="IB67" s="129"/>
      <c r="IC67" s="129"/>
      <c r="ID67" s="129"/>
      <c r="IE67" s="129"/>
      <c r="IF67" s="129"/>
      <c r="IG67" s="129"/>
      <c r="IH67" s="129"/>
      <c r="II67" s="129"/>
      <c r="IJ67" s="129"/>
      <c r="IK67" s="129"/>
      <c r="IL67" s="129"/>
    </row>
    <row r="68" spans="1:246" s="130" customFormat="1" ht="12.75" customHeight="1" x14ac:dyDescent="0.25">
      <c r="A68" s="141"/>
      <c r="B68" s="125" t="s">
        <v>115</v>
      </c>
      <c r="C68" s="139" t="s">
        <v>90</v>
      </c>
      <c r="D68" s="140">
        <v>3</v>
      </c>
      <c r="E68" s="126" t="s">
        <v>101</v>
      </c>
      <c r="F68" s="140">
        <v>212200</v>
      </c>
      <c r="G68" s="140">
        <f>D68*F68</f>
        <v>636600</v>
      </c>
      <c r="H68" s="129"/>
      <c r="I68" s="159" t="s">
        <v>67</v>
      </c>
      <c r="J68" s="160" t="s">
        <v>67</v>
      </c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  <c r="IL68" s="129"/>
    </row>
    <row r="69" spans="1:246" ht="13.5" customHeight="1" x14ac:dyDescent="0.25">
      <c r="A69" s="5"/>
      <c r="B69" s="40" t="s">
        <v>36</v>
      </c>
      <c r="C69" s="41"/>
      <c r="D69" s="41"/>
      <c r="E69" s="41"/>
      <c r="F69" s="41"/>
      <c r="G69" s="88">
        <f>SUM(G67)</f>
        <v>1749000</v>
      </c>
    </row>
    <row r="70" spans="1:246" ht="12" customHeight="1" x14ac:dyDescent="0.25">
      <c r="A70" s="2"/>
      <c r="B70" s="51"/>
      <c r="C70" s="51"/>
      <c r="D70" s="89"/>
      <c r="E70" s="89"/>
      <c r="F70" s="90"/>
      <c r="G70" s="90"/>
    </row>
    <row r="71" spans="1:246" ht="12" customHeight="1" x14ac:dyDescent="0.25">
      <c r="A71" s="48"/>
      <c r="B71" s="52" t="s">
        <v>37</v>
      </c>
      <c r="C71" s="53"/>
      <c r="D71" s="91"/>
      <c r="E71" s="91"/>
      <c r="F71" s="91"/>
      <c r="G71" s="92">
        <f>G32+G37+G47+G63+G69</f>
        <v>8238908.2850000001</v>
      </c>
    </row>
    <row r="72" spans="1:246" ht="12" customHeight="1" x14ac:dyDescent="0.25">
      <c r="A72" s="48"/>
      <c r="B72" s="54" t="s">
        <v>38</v>
      </c>
      <c r="C72" s="43"/>
      <c r="D72" s="93"/>
      <c r="E72" s="93"/>
      <c r="F72" s="93"/>
      <c r="G72" s="94">
        <f>G71*0.05</f>
        <v>411945.41425000003</v>
      </c>
    </row>
    <row r="73" spans="1:246" ht="12" customHeight="1" x14ac:dyDescent="0.25">
      <c r="A73" s="48"/>
      <c r="B73" s="55" t="s">
        <v>39</v>
      </c>
      <c r="C73" s="42"/>
      <c r="D73" s="95"/>
      <c r="E73" s="95"/>
      <c r="F73" s="95"/>
      <c r="G73" s="96">
        <f>G72+G71</f>
        <v>8650853.6992499996</v>
      </c>
    </row>
    <row r="74" spans="1:246" ht="12" customHeight="1" x14ac:dyDescent="0.25">
      <c r="A74" s="48"/>
      <c r="B74" s="54" t="s">
        <v>40</v>
      </c>
      <c r="C74" s="43"/>
      <c r="D74" s="93"/>
      <c r="E74" s="93"/>
      <c r="F74" s="93"/>
      <c r="G74" s="94">
        <f>G12</f>
        <v>12600000</v>
      </c>
    </row>
    <row r="75" spans="1:246" ht="12" customHeight="1" x14ac:dyDescent="0.25">
      <c r="A75" s="48"/>
      <c r="B75" s="56" t="s">
        <v>41</v>
      </c>
      <c r="C75" s="57"/>
      <c r="D75" s="97"/>
      <c r="E75" s="97"/>
      <c r="F75" s="97"/>
      <c r="G75" s="98">
        <f>G74-G73</f>
        <v>3949146.3007500004</v>
      </c>
    </row>
    <row r="76" spans="1:246" ht="12" customHeight="1" x14ac:dyDescent="0.25">
      <c r="A76" s="48"/>
      <c r="B76" s="49" t="s">
        <v>42</v>
      </c>
      <c r="C76" s="50"/>
      <c r="D76" s="99"/>
      <c r="E76" s="99"/>
      <c r="F76" s="99"/>
      <c r="G76" s="100"/>
    </row>
    <row r="77" spans="1:246" ht="12.75" customHeight="1" thickBot="1" x14ac:dyDescent="0.3">
      <c r="A77" s="48"/>
      <c r="B77" s="58"/>
      <c r="C77" s="50"/>
      <c r="D77" s="99"/>
      <c r="E77" s="99"/>
      <c r="F77" s="99"/>
      <c r="G77" s="100"/>
    </row>
    <row r="78" spans="1:246" ht="12" customHeight="1" x14ac:dyDescent="0.25">
      <c r="A78" s="48"/>
      <c r="B78" s="65" t="s">
        <v>43</v>
      </c>
      <c r="C78" s="66"/>
      <c r="D78" s="101"/>
      <c r="E78" s="101"/>
      <c r="F78" s="102"/>
      <c r="G78" s="100"/>
    </row>
    <row r="79" spans="1:246" ht="12" customHeight="1" x14ac:dyDescent="0.25">
      <c r="A79" s="48"/>
      <c r="B79" s="67" t="s">
        <v>44</v>
      </c>
      <c r="C79" s="47"/>
      <c r="D79" s="103"/>
      <c r="E79" s="103"/>
      <c r="F79" s="104"/>
      <c r="G79" s="100"/>
    </row>
    <row r="80" spans="1:246" ht="12" customHeight="1" x14ac:dyDescent="0.25">
      <c r="A80" s="48"/>
      <c r="B80" s="67" t="s">
        <v>45</v>
      </c>
      <c r="C80" s="47"/>
      <c r="D80" s="103"/>
      <c r="E80" s="103"/>
      <c r="F80" s="104"/>
      <c r="G80" s="100"/>
    </row>
    <row r="81" spans="1:7" ht="12" customHeight="1" x14ac:dyDescent="0.25">
      <c r="A81" s="48"/>
      <c r="B81" s="67" t="s">
        <v>46</v>
      </c>
      <c r="C81" s="47"/>
      <c r="D81" s="103"/>
      <c r="E81" s="103"/>
      <c r="F81" s="104"/>
      <c r="G81" s="100"/>
    </row>
    <row r="82" spans="1:7" ht="12" customHeight="1" x14ac:dyDescent="0.25">
      <c r="A82" s="48"/>
      <c r="B82" s="67" t="s">
        <v>47</v>
      </c>
      <c r="C82" s="47"/>
      <c r="D82" s="103"/>
      <c r="E82" s="103"/>
      <c r="F82" s="104"/>
      <c r="G82" s="100"/>
    </row>
    <row r="83" spans="1:7" ht="12" customHeight="1" x14ac:dyDescent="0.25">
      <c r="A83" s="48"/>
      <c r="B83" s="67" t="s">
        <v>48</v>
      </c>
      <c r="C83" s="47"/>
      <c r="D83" s="103"/>
      <c r="E83" s="103"/>
      <c r="F83" s="104"/>
      <c r="G83" s="100"/>
    </row>
    <row r="84" spans="1:7" ht="12.75" customHeight="1" thickBot="1" x14ac:dyDescent="0.3">
      <c r="A84" s="48"/>
      <c r="B84" s="68" t="s">
        <v>49</v>
      </c>
      <c r="C84" s="69"/>
      <c r="D84" s="105"/>
      <c r="E84" s="105"/>
      <c r="F84" s="106"/>
      <c r="G84" s="100"/>
    </row>
    <row r="85" spans="1:7" ht="12.75" customHeight="1" thickBot="1" x14ac:dyDescent="0.3">
      <c r="A85" s="48"/>
      <c r="B85" s="63"/>
      <c r="C85" s="47"/>
      <c r="D85" s="103"/>
      <c r="E85" s="103"/>
      <c r="F85" s="103"/>
      <c r="G85" s="100"/>
    </row>
    <row r="86" spans="1:7" ht="15" customHeight="1" thickBot="1" x14ac:dyDescent="0.3">
      <c r="A86" s="48"/>
      <c r="B86" s="161" t="s">
        <v>50</v>
      </c>
      <c r="C86" s="162"/>
      <c r="D86" s="163"/>
      <c r="E86" s="107"/>
      <c r="F86" s="107"/>
      <c r="G86" s="100"/>
    </row>
    <row r="87" spans="1:7" ht="12" customHeight="1" x14ac:dyDescent="0.25">
      <c r="A87" s="48"/>
      <c r="B87" s="120" t="s">
        <v>35</v>
      </c>
      <c r="C87" s="121" t="s">
        <v>51</v>
      </c>
      <c r="D87" s="122" t="s">
        <v>52</v>
      </c>
      <c r="E87" s="107"/>
      <c r="F87" s="107"/>
      <c r="G87" s="100"/>
    </row>
    <row r="88" spans="1:7" ht="12" customHeight="1" x14ac:dyDescent="0.25">
      <c r="A88" s="48"/>
      <c r="B88" s="60" t="s">
        <v>53</v>
      </c>
      <c r="C88" s="44">
        <f>G32</f>
        <v>3510000</v>
      </c>
      <c r="D88" s="116">
        <f>(C88/C94)</f>
        <v>0.40574030286794766</v>
      </c>
      <c r="E88" s="107"/>
      <c r="F88" s="107"/>
      <c r="G88" s="100"/>
    </row>
    <row r="89" spans="1:7" ht="12" customHeight="1" x14ac:dyDescent="0.25">
      <c r="A89" s="48"/>
      <c r="B89" s="60" t="s">
        <v>54</v>
      </c>
      <c r="C89" s="45">
        <v>0</v>
      </c>
      <c r="D89" s="116">
        <v>0</v>
      </c>
      <c r="E89" s="107"/>
      <c r="F89" s="107"/>
      <c r="G89" s="100"/>
    </row>
    <row r="90" spans="1:7" ht="12" customHeight="1" x14ac:dyDescent="0.25">
      <c r="A90" s="48"/>
      <c r="B90" s="60" t="s">
        <v>55</v>
      </c>
      <c r="C90" s="44">
        <f>G47</f>
        <v>508128</v>
      </c>
      <c r="D90" s="116">
        <f>(C90/C94)</f>
        <v>5.8737324391932903E-2</v>
      </c>
      <c r="E90" s="107"/>
      <c r="F90" s="107"/>
      <c r="G90" s="100"/>
    </row>
    <row r="91" spans="1:7" ht="12" customHeight="1" x14ac:dyDescent="0.25">
      <c r="A91" s="48"/>
      <c r="B91" s="60" t="s">
        <v>29</v>
      </c>
      <c r="C91" s="44">
        <f>G63</f>
        <v>2471780.2849999997</v>
      </c>
      <c r="D91" s="116">
        <f>(C91/C94)</f>
        <v>0.2857267468543937</v>
      </c>
      <c r="E91" s="107"/>
      <c r="F91" s="107"/>
      <c r="G91" s="100"/>
    </row>
    <row r="92" spans="1:7" ht="12" customHeight="1" x14ac:dyDescent="0.25">
      <c r="A92" s="48"/>
      <c r="B92" s="60" t="s">
        <v>56</v>
      </c>
      <c r="C92" s="46">
        <f>G69</f>
        <v>1749000</v>
      </c>
      <c r="D92" s="116">
        <f>(C92/C94)</f>
        <v>0.20217657826667818</v>
      </c>
      <c r="E92" s="108"/>
      <c r="F92" s="108"/>
      <c r="G92" s="100"/>
    </row>
    <row r="93" spans="1:7" ht="12" customHeight="1" x14ac:dyDescent="0.25">
      <c r="A93" s="48"/>
      <c r="B93" s="60" t="s">
        <v>57</v>
      </c>
      <c r="C93" s="46">
        <f>G72</f>
        <v>411945.41425000003</v>
      </c>
      <c r="D93" s="116">
        <f>(C93/C94)</f>
        <v>4.7619047619047623E-2</v>
      </c>
      <c r="E93" s="108"/>
      <c r="F93" s="108"/>
      <c r="G93" s="100"/>
    </row>
    <row r="94" spans="1:7" ht="12.75" customHeight="1" thickBot="1" x14ac:dyDescent="0.3">
      <c r="A94" s="48"/>
      <c r="B94" s="61" t="s">
        <v>58</v>
      </c>
      <c r="C94" s="62">
        <f>SUM(C88:C93)</f>
        <v>8650853.6992499996</v>
      </c>
      <c r="D94" s="117">
        <f>SUM(D88:D93)</f>
        <v>1.0000000000000002</v>
      </c>
      <c r="E94" s="108"/>
      <c r="F94" s="108"/>
      <c r="G94" s="100"/>
    </row>
    <row r="95" spans="1:7" ht="12" customHeight="1" x14ac:dyDescent="0.25">
      <c r="A95" s="48"/>
      <c r="B95" s="58"/>
      <c r="C95" s="50"/>
      <c r="D95" s="99"/>
      <c r="E95" s="99"/>
      <c r="F95" s="99"/>
      <c r="G95" s="100"/>
    </row>
    <row r="96" spans="1:7" ht="12.75" customHeight="1" thickBot="1" x14ac:dyDescent="0.3">
      <c r="A96" s="48"/>
      <c r="B96" s="59"/>
      <c r="C96" s="50"/>
      <c r="D96" s="99"/>
      <c r="E96" s="99"/>
      <c r="F96" s="99"/>
      <c r="G96" s="100"/>
    </row>
    <row r="97" spans="1:7" ht="12" customHeight="1" thickBot="1" x14ac:dyDescent="0.3">
      <c r="A97" s="48"/>
      <c r="B97" s="161" t="s">
        <v>91</v>
      </c>
      <c r="C97" s="162"/>
      <c r="D97" s="162"/>
      <c r="E97" s="163"/>
      <c r="F97" s="108"/>
      <c r="G97" s="100"/>
    </row>
    <row r="98" spans="1:7" ht="12" customHeight="1" x14ac:dyDescent="0.25">
      <c r="A98" s="48"/>
      <c r="B98" s="70" t="s">
        <v>92</v>
      </c>
      <c r="C98" s="118">
        <v>40000</v>
      </c>
      <c r="D98" s="119">
        <v>45000</v>
      </c>
      <c r="E98" s="118">
        <v>50000</v>
      </c>
      <c r="F98" s="109"/>
      <c r="G98" s="110"/>
    </row>
    <row r="99" spans="1:7" ht="12.75" customHeight="1" thickBot="1" x14ac:dyDescent="0.3">
      <c r="A99" s="48"/>
      <c r="B99" s="61" t="s">
        <v>93</v>
      </c>
      <c r="C99" s="62">
        <f>(G73/C98)</f>
        <v>216.27134248125</v>
      </c>
      <c r="D99" s="62">
        <f>(G73/D98)</f>
        <v>192.24119331666665</v>
      </c>
      <c r="E99" s="71">
        <f>(G73/E98)</f>
        <v>173.017073985</v>
      </c>
      <c r="F99" s="109"/>
      <c r="G99" s="110"/>
    </row>
    <row r="100" spans="1:7" ht="15.6" customHeight="1" x14ac:dyDescent="0.25">
      <c r="A100" s="48"/>
      <c r="B100" s="64" t="s">
        <v>59</v>
      </c>
      <c r="C100" s="47"/>
      <c r="D100" s="103"/>
      <c r="E100" s="103"/>
      <c r="F100" s="103"/>
      <c r="G100" s="103"/>
    </row>
  </sheetData>
  <mergeCells count="11">
    <mergeCell ref="E9:F9"/>
    <mergeCell ref="E14:F14"/>
    <mergeCell ref="E15:F15"/>
    <mergeCell ref="B17:G17"/>
    <mergeCell ref="E12:F12"/>
    <mergeCell ref="B97:E97"/>
    <mergeCell ref="E13:F13"/>
    <mergeCell ref="E11:F11"/>
    <mergeCell ref="E10:F10"/>
    <mergeCell ref="B86:D86"/>
    <mergeCell ref="C49:E49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MILANESA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2022-06-17T18:11:17Z</dcterms:modified>
</cp:coreProperties>
</file>