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2" documentId="11_D2940104735C517C638F2154A1F4FCCF3787B698" xr6:coauthVersionLast="47" xr6:coauthVersionMax="47" xr10:uidLastSave="{2A29DD0F-61ED-4F5D-9BEF-E1CE8C2FCC7F}"/>
  <bookViews>
    <workbookView xWindow="0" yWindow="0" windowWidth="1461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C70" i="1" l="1"/>
  <c r="C67" i="1"/>
  <c r="G31" i="1" l="1"/>
  <c r="G41" i="1"/>
  <c r="G39" i="1"/>
  <c r="G21" i="1"/>
  <c r="G52" i="1"/>
  <c r="G22" i="1" l="1"/>
  <c r="C66" i="1" s="1"/>
  <c r="G42" i="1"/>
  <c r="C69" i="1" s="1"/>
  <c r="G32" i="1"/>
  <c r="C68" i="1" s="1"/>
  <c r="G49" i="1" l="1"/>
  <c r="G50" i="1" s="1"/>
  <c r="G51" i="1" l="1"/>
  <c r="D77" i="1" s="1"/>
  <c r="C71" i="1"/>
  <c r="E77" i="1" l="1"/>
  <c r="C77" i="1"/>
  <c r="G53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<sst xmlns="http://schemas.openxmlformats.org/spreadsheetml/2006/main" count="113" uniqueCount="89">
  <si>
    <t>RUBRO O CULTIVO</t>
  </si>
  <si>
    <t>MIEL</t>
  </si>
  <si>
    <t>RENDIMIENTO KG/COLMENA.)</t>
  </si>
  <si>
    <t>VARIEDAD</t>
  </si>
  <si>
    <t xml:space="preserve"> MULTIFLORA</t>
  </si>
  <si>
    <t>FECHA ESTIMADA  PRECIO VENTA</t>
  </si>
  <si>
    <t>NOV-DIC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</si>
  <si>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</si>
  <si>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</si>
  <si>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</si>
  <si>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</si>
  <si>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</si>
  <si>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</si>
  <si>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</si>
  <si>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</si>
  <si>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</si>
  <si>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CONSUMO LOCAL</t>
  </si>
  <si>
    <t>COMUNA/LOCALIDAD</t>
  </si>
  <si>
    <t>EL CARMEN-SAN IGNACIO</t>
  </si>
  <si>
    <t>FECHA DE COSECHA</t>
  </si>
  <si>
    <t>DICIEMBRE 2022</t>
  </si>
  <si>
    <t>FECHA PRECIO INSUMOS</t>
  </si>
  <si>
    <t>CONTINGENCIA</t>
  </si>
  <si>
    <t>SEQUIA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</si>
  <si>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</si>
  <si>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</si>
  <si>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</si>
  <si>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</si>
  <si>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</si>
  <si>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</si>
  <si>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</si>
  <si>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</si>
  <si>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labores varias</t>
  </si>
  <si>
    <t>JH</t>
  </si>
  <si>
    <t>anual</t>
  </si>
  <si>
    <t>Subtotal Jornadas Hombre</t>
  </si>
  <si>
    <t>JORNADAS ANIMAL</t>
  </si>
  <si>
    <t>JA</t>
  </si>
  <si>
    <t>Subtotal Jornadas Animal</t>
  </si>
  <si>
    <t>MAQUINARIA</t>
  </si>
  <si>
    <t>Cosecha</t>
  </si>
  <si>
    <t>JM</t>
  </si>
  <si>
    <t>nov-dic</t>
  </si>
  <si>
    <t>Subtotal Costo Maquinaria</t>
  </si>
  <si>
    <t>INSUMOS</t>
  </si>
  <si>
    <t>Insumos</t>
  </si>
  <si>
    <t>Unidad (Kg/l/u)</t>
  </si>
  <si>
    <t>Cantidad (Kg/l/u)</t>
  </si>
  <si>
    <t>ALIMENTOS</t>
  </si>
  <si>
    <t>fructosa granel</t>
  </si>
  <si>
    <t>kg</t>
  </si>
  <si>
    <t>mayo- agosto</t>
  </si>
  <si>
    <t>CONTROL VARROA</t>
  </si>
  <si>
    <t>alvar pack 2 tiras</t>
  </si>
  <si>
    <t>unidad</t>
  </si>
  <si>
    <t>mayo-agosto</t>
  </si>
  <si>
    <t>MATERIALES e INSUMOS</t>
  </si>
  <si>
    <t>global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</si>
  <si>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</si>
  <si>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</si>
  <si>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</si>
  <si>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</si>
  <si>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</si>
  <si>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</si>
  <si>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</si>
  <si>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</si>
  <si>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</si>
  <si>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</si>
  <si>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</si>
  <si>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</si>
  <si>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</si>
  <si>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</si>
  <si>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</si>
  <si>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</si>
  <si>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</si>
  <si>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</si>
  <si>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</si>
  <si>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</si>
  <si>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</si>
  <si>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</si>
  <si>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</si>
  <si>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</si>
  <si>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</si>
  <si>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</si>
  <si>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</si>
  <si>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</si>
  <si>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kg/colmena)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</si>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</sst>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23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0" fontId="20" fillId="0" borderId="57" xfId="0" applyFont="1" applyBorder="1" applyAlignment="1">
      <alignment horizontal="left"/>
    </xf>
    <xf numFmtId="0" fontId="20" fillId="0" borderId="57" xfId="0" applyFont="1" applyBorder="1" applyAlignment="1">
      <alignment horizontal="center"/>
    </xf>
    <xf numFmtId="3" fontId="20" fillId="0" borderId="57" xfId="0" applyNumberFormat="1" applyFont="1" applyBorder="1" applyAlignment="1">
      <alignment horizontal="right"/>
    </xf>
    <xf numFmtId="3" fontId="22" fillId="0" borderId="57" xfId="1" applyNumberFormat="1" applyFont="1" applyBorder="1" applyAlignment="1">
      <alignment horizontal="right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8"/>
  <sheetViews>
    <sheetView showGridLines="0" tabSelected="1" topLeftCell="A40" zoomScale="140" zoomScaleNormal="140" workbookViewId="0">
      <selection activeCell="F38" sqref="F38"/>
    </sheetView>
  </sheetViews>
  <sheetFormatPr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30</v>
      </c>
    </row>
    <row r="10" spans="1:7" ht="38.25" customHeight="1">
      <c r="A10" s="5"/>
      <c r="B10" s="10" t="s">
        <v>3</v>
      </c>
      <c r="C10" s="11" t="s">
        <v>4</v>
      </c>
      <c r="D10" s="12"/>
      <c r="E10" s="148" t="s">
        <v>5</v>
      </c>
      <c r="F10" s="149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8" t="s">
        <v>9</v>
      </c>
      <c r="F11" s="149"/>
      <c r="G11" s="15">
        <v>3500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105000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8" t="s">
        <v>15</v>
      </c>
      <c r="F13" s="149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8" t="s">
        <v>19</v>
      </c>
      <c r="F14" s="149"/>
      <c r="G14" s="14" t="s">
        <v>20</v>
      </c>
    </row>
    <row r="15" spans="1:7" ht="25.5" customHeight="1">
      <c r="A15" s="5"/>
      <c r="B15" s="10" t="s">
        <v>21</v>
      </c>
      <c r="C15" s="20">
        <v>44727</v>
      </c>
      <c r="D15" s="12"/>
      <c r="E15" s="154" t="s">
        <v>22</v>
      </c>
      <c r="F15" s="155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2" t="s">
        <v>24</v>
      </c>
      <c r="C17" s="153"/>
      <c r="D17" s="153"/>
      <c r="E17" s="153"/>
      <c r="F17" s="153"/>
      <c r="G17" s="153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3" t="s">
        <v>32</v>
      </c>
      <c r="C21" s="34" t="s">
        <v>33</v>
      </c>
      <c r="D21" s="35">
        <v>1.2</v>
      </c>
      <c r="E21" s="13" t="s">
        <v>34</v>
      </c>
      <c r="F21" s="19">
        <v>18000</v>
      </c>
      <c r="G21" s="19">
        <f>(D21*F21)</f>
        <v>21600</v>
      </c>
    </row>
    <row r="22" spans="1:7" ht="12.75" customHeight="1">
      <c r="A22" s="26"/>
      <c r="B22" s="36" t="s">
        <v>35</v>
      </c>
      <c r="C22" s="37"/>
      <c r="D22" s="37"/>
      <c r="E22" s="37"/>
      <c r="F22" s="38"/>
      <c r="G22" s="39">
        <f>SUM(G21:G21)</f>
        <v>21600</v>
      </c>
    </row>
    <row r="23" spans="1:7" ht="12" customHeight="1">
      <c r="A23" s="2"/>
      <c r="B23" s="27"/>
      <c r="C23" s="29"/>
      <c r="D23" s="29"/>
      <c r="E23" s="29"/>
      <c r="F23" s="40"/>
      <c r="G23" s="40"/>
    </row>
    <row r="24" spans="1:7" ht="12" customHeight="1">
      <c r="A24" s="5"/>
      <c r="B24" s="41" t="s">
        <v>36</v>
      </c>
      <c r="C24" s="42"/>
      <c r="D24" s="43"/>
      <c r="E24" s="43"/>
      <c r="F24" s="44"/>
      <c r="G24" s="44"/>
    </row>
    <row r="25" spans="1:7" ht="24" customHeight="1">
      <c r="A25" s="5"/>
      <c r="B25" s="45" t="s">
        <v>26</v>
      </c>
      <c r="C25" s="46" t="s">
        <v>27</v>
      </c>
      <c r="D25" s="46" t="s">
        <v>28</v>
      </c>
      <c r="E25" s="45" t="s">
        <v>29</v>
      </c>
      <c r="F25" s="46" t="s">
        <v>30</v>
      </c>
      <c r="G25" s="45" t="s">
        <v>31</v>
      </c>
    </row>
    <row r="26" spans="1:7" ht="12" customHeight="1">
      <c r="A26" s="5"/>
      <c r="B26" s="47"/>
      <c r="C26" s="48" t="s">
        <v>37</v>
      </c>
      <c r="D26" s="48"/>
      <c r="E26" s="48"/>
      <c r="F26" s="47"/>
      <c r="G26" s="47"/>
    </row>
    <row r="27" spans="1:7" ht="12" customHeight="1">
      <c r="A27" s="5"/>
      <c r="B27" s="49" t="s">
        <v>38</v>
      </c>
      <c r="C27" s="50"/>
      <c r="D27" s="50"/>
      <c r="E27" s="50"/>
      <c r="F27" s="51"/>
      <c r="G27" s="51"/>
    </row>
    <row r="28" spans="1:7" ht="12" customHeight="1">
      <c r="A28" s="2"/>
      <c r="B28" s="52"/>
      <c r="C28" s="53"/>
      <c r="D28" s="53"/>
      <c r="E28" s="53"/>
      <c r="F28" s="54"/>
      <c r="G28" s="54"/>
    </row>
    <row r="29" spans="1:7" ht="12" customHeight="1">
      <c r="A29" s="5"/>
      <c r="B29" s="41" t="s">
        <v>39</v>
      </c>
      <c r="C29" s="42"/>
      <c r="D29" s="43"/>
      <c r="E29" s="43"/>
      <c r="F29" s="44"/>
      <c r="G29" s="44"/>
    </row>
    <row r="30" spans="1:7" ht="24" customHeight="1">
      <c r="A30" s="5"/>
      <c r="B30" s="55" t="s">
        <v>26</v>
      </c>
      <c r="C30" s="55" t="s">
        <v>27</v>
      </c>
      <c r="D30" s="55" t="s">
        <v>28</v>
      </c>
      <c r="E30" s="55" t="s">
        <v>29</v>
      </c>
      <c r="F30" s="56" t="s">
        <v>30</v>
      </c>
      <c r="G30" s="55" t="s">
        <v>31</v>
      </c>
    </row>
    <row r="31" spans="1:7" ht="12.75" customHeight="1">
      <c r="A31" s="26"/>
      <c r="B31" s="142" t="s">
        <v>40</v>
      </c>
      <c r="C31" s="143" t="s">
        <v>41</v>
      </c>
      <c r="D31" s="143">
        <v>0.15</v>
      </c>
      <c r="E31" s="143" t="s">
        <v>42</v>
      </c>
      <c r="F31" s="144">
        <v>200000</v>
      </c>
      <c r="G31" s="145">
        <f>(D31*F31)</f>
        <v>30000</v>
      </c>
    </row>
    <row r="32" spans="1:7" ht="12.75" customHeight="1">
      <c r="A32" s="5"/>
      <c r="B32" s="57" t="s">
        <v>43</v>
      </c>
      <c r="C32" s="58"/>
      <c r="D32" s="58"/>
      <c r="E32" s="58"/>
      <c r="F32" s="59"/>
      <c r="G32" s="60">
        <f>SUM(G31:G31)</f>
        <v>30000</v>
      </c>
    </row>
    <row r="33" spans="1:11" ht="12" customHeight="1">
      <c r="A33" s="2"/>
      <c r="B33" s="52"/>
      <c r="C33" s="53"/>
      <c r="D33" s="53"/>
      <c r="E33" s="53"/>
      <c r="F33" s="54"/>
      <c r="G33" s="54"/>
    </row>
    <row r="34" spans="1:11" ht="12" customHeight="1">
      <c r="A34" s="5"/>
      <c r="B34" s="41" t="s">
        <v>44</v>
      </c>
      <c r="C34" s="42"/>
      <c r="D34" s="43"/>
      <c r="E34" s="43"/>
      <c r="F34" s="44"/>
      <c r="G34" s="44"/>
    </row>
    <row r="35" spans="1:11" ht="24" customHeight="1">
      <c r="A35" s="5"/>
      <c r="B35" s="56" t="s">
        <v>45</v>
      </c>
      <c r="C35" s="56" t="s">
        <v>46</v>
      </c>
      <c r="D35" s="56" t="s">
        <v>47</v>
      </c>
      <c r="E35" s="56" t="s">
        <v>29</v>
      </c>
      <c r="F35" s="56" t="s">
        <v>30</v>
      </c>
      <c r="G35" s="56" t="s">
        <v>31</v>
      </c>
      <c r="K35" s="141"/>
    </row>
    <row r="36" spans="1:11" ht="12.75" customHeight="1">
      <c r="A36" s="26"/>
      <c r="B36" s="61" t="s">
        <v>48</v>
      </c>
      <c r="C36" s="62"/>
      <c r="D36" s="62"/>
      <c r="E36" s="62"/>
      <c r="F36" s="62"/>
      <c r="G36" s="62"/>
      <c r="K36" s="141"/>
    </row>
    <row r="37" spans="1:11" ht="12.75" customHeight="1">
      <c r="A37" s="26"/>
      <c r="B37" s="17" t="s">
        <v>49</v>
      </c>
      <c r="C37" s="63" t="s">
        <v>50</v>
      </c>
      <c r="D37" s="64">
        <v>2</v>
      </c>
      <c r="E37" s="63" t="s">
        <v>51</v>
      </c>
      <c r="F37" s="65">
        <v>1030</v>
      </c>
      <c r="G37" s="65">
        <v>1866</v>
      </c>
    </row>
    <row r="38" spans="1:11" ht="12.75" customHeight="1">
      <c r="A38" s="26"/>
      <c r="B38" s="66" t="s">
        <v>52</v>
      </c>
      <c r="C38" s="67"/>
      <c r="D38" s="18"/>
      <c r="E38" s="67"/>
      <c r="F38" s="65"/>
      <c r="G38" s="65"/>
    </row>
    <row r="39" spans="1:11" ht="12.75" customHeight="1">
      <c r="A39" s="26"/>
      <c r="B39" s="17" t="s">
        <v>53</v>
      </c>
      <c r="C39" s="63" t="s">
        <v>54</v>
      </c>
      <c r="D39" s="64">
        <v>1</v>
      </c>
      <c r="E39" s="63" t="s">
        <v>55</v>
      </c>
      <c r="F39" s="65">
        <v>2150</v>
      </c>
      <c r="G39" s="65">
        <f>(D39*F39)</f>
        <v>2150</v>
      </c>
    </row>
    <row r="40" spans="1:11" ht="12.75" customHeight="1">
      <c r="A40" s="26"/>
      <c r="B40" s="66" t="s">
        <v>56</v>
      </c>
      <c r="C40" s="67"/>
      <c r="D40" s="18"/>
      <c r="E40" s="67"/>
      <c r="F40" s="65"/>
      <c r="G40" s="65"/>
    </row>
    <row r="41" spans="1:11" ht="12.75" customHeight="1">
      <c r="A41" s="26"/>
      <c r="B41" s="68" t="s">
        <v>57</v>
      </c>
      <c r="C41" s="69" t="s">
        <v>54</v>
      </c>
      <c r="D41" s="70">
        <v>1</v>
      </c>
      <c r="E41" s="69" t="s">
        <v>34</v>
      </c>
      <c r="F41" s="71">
        <v>18000</v>
      </c>
      <c r="G41" s="71">
        <f>(D41*F41)</f>
        <v>18000</v>
      </c>
    </row>
    <row r="42" spans="1:11" ht="13.5" customHeight="1">
      <c r="A42" s="5"/>
      <c r="B42" s="72" t="s">
        <v>58</v>
      </c>
      <c r="C42" s="73"/>
      <c r="D42" s="73"/>
      <c r="E42" s="73"/>
      <c r="F42" s="74"/>
      <c r="G42" s="75">
        <f>SUM(G36:G41)</f>
        <v>22016</v>
      </c>
    </row>
    <row r="43" spans="1:11" ht="12" customHeight="1">
      <c r="A43" s="2"/>
      <c r="B43" s="52"/>
      <c r="C43" s="53"/>
      <c r="D43" s="53"/>
      <c r="E43" s="76"/>
      <c r="F43" s="54"/>
      <c r="G43" s="54"/>
    </row>
    <row r="44" spans="1:11" ht="12" customHeight="1">
      <c r="A44" s="5"/>
      <c r="B44" s="41" t="s">
        <v>59</v>
      </c>
      <c r="C44" s="42"/>
      <c r="D44" s="43"/>
      <c r="E44" s="43"/>
      <c r="F44" s="44"/>
      <c r="G44" s="44"/>
    </row>
    <row r="45" spans="1:11" ht="24" customHeight="1">
      <c r="A45" s="5"/>
      <c r="B45" s="55" t="s">
        <v>60</v>
      </c>
      <c r="C45" s="56" t="s">
        <v>46</v>
      </c>
      <c r="D45" s="56" t="s">
        <v>47</v>
      </c>
      <c r="E45" s="55" t="s">
        <v>29</v>
      </c>
      <c r="F45" s="56" t="s">
        <v>30</v>
      </c>
      <c r="G45" s="55" t="s">
        <v>31</v>
      </c>
    </row>
    <row r="46" spans="1:11" ht="19.5" customHeight="1">
      <c r="A46" s="26"/>
      <c r="B46" s="78" t="s">
        <v>61</v>
      </c>
      <c r="C46" s="67"/>
      <c r="D46" s="65"/>
      <c r="E46" s="79"/>
      <c r="F46" s="77"/>
      <c r="G46" s="65"/>
    </row>
    <row r="47" spans="1:11" ht="13.5" customHeight="1">
      <c r="A47" s="5"/>
      <c r="B47" s="80" t="s">
        <v>62</v>
      </c>
      <c r="C47" s="81"/>
      <c r="D47" s="81"/>
      <c r="E47" s="81"/>
      <c r="F47" s="82"/>
      <c r="G47" s="83">
        <v>0</v>
      </c>
    </row>
    <row r="48" spans="1:11" ht="12" customHeight="1">
      <c r="A48" s="2"/>
      <c r="B48" s="100"/>
      <c r="C48" s="100"/>
      <c r="D48" s="100"/>
      <c r="E48" s="100"/>
      <c r="F48" s="101"/>
      <c r="G48" s="101"/>
    </row>
    <row r="49" spans="1:7" ht="12" customHeight="1">
      <c r="A49" s="97"/>
      <c r="B49" s="102" t="s">
        <v>63</v>
      </c>
      <c r="C49" s="103"/>
      <c r="D49" s="103"/>
      <c r="E49" s="103"/>
      <c r="F49" s="103"/>
      <c r="G49" s="104">
        <f>G22+G32+G42+G47</f>
        <v>73616</v>
      </c>
    </row>
    <row r="50" spans="1:7" ht="12" customHeight="1">
      <c r="A50" s="97"/>
      <c r="B50" s="105" t="s">
        <v>64</v>
      </c>
      <c r="C50" s="85"/>
      <c r="D50" s="85"/>
      <c r="E50" s="85"/>
      <c r="F50" s="85"/>
      <c r="G50" s="106">
        <f>G49*0.05</f>
        <v>3680.8</v>
      </c>
    </row>
    <row r="51" spans="1:7" ht="12" customHeight="1">
      <c r="A51" s="97"/>
      <c r="B51" s="107" t="s">
        <v>65</v>
      </c>
      <c r="C51" s="84"/>
      <c r="D51" s="84"/>
      <c r="E51" s="84"/>
      <c r="F51" s="84"/>
      <c r="G51" s="108">
        <f>G50+G49</f>
        <v>77296.800000000003</v>
      </c>
    </row>
    <row r="52" spans="1:7" ht="12" customHeight="1">
      <c r="A52" s="97"/>
      <c r="B52" s="105" t="s">
        <v>66</v>
      </c>
      <c r="C52" s="85"/>
      <c r="D52" s="85"/>
      <c r="E52" s="85"/>
      <c r="F52" s="85"/>
      <c r="G52" s="106">
        <f>G12</f>
        <v>105000</v>
      </c>
    </row>
    <row r="53" spans="1:7" ht="12" customHeight="1">
      <c r="A53" s="97"/>
      <c r="B53" s="109" t="s">
        <v>67</v>
      </c>
      <c r="C53" s="110"/>
      <c r="D53" s="110"/>
      <c r="E53" s="110"/>
      <c r="F53" s="110"/>
      <c r="G53" s="111">
        <f>G52-G51</f>
        <v>27703.199999999997</v>
      </c>
    </row>
    <row r="54" spans="1:7" ht="12" customHeight="1">
      <c r="A54" s="97"/>
      <c r="B54" s="98" t="s">
        <v>68</v>
      </c>
      <c r="C54" s="99"/>
      <c r="D54" s="99"/>
      <c r="E54" s="99"/>
      <c r="F54" s="99"/>
      <c r="G54" s="94"/>
    </row>
    <row r="55" spans="1:7" ht="12.75" customHeight="1" thickBot="1">
      <c r="A55" s="97"/>
      <c r="B55" s="112"/>
      <c r="C55" s="99"/>
      <c r="D55" s="99"/>
      <c r="E55" s="99"/>
      <c r="F55" s="99"/>
      <c r="G55" s="94"/>
    </row>
    <row r="56" spans="1:7" ht="12" customHeight="1">
      <c r="A56" s="97"/>
      <c r="B56" s="124" t="s">
        <v>69</v>
      </c>
      <c r="C56" s="125"/>
      <c r="D56" s="125"/>
      <c r="E56" s="125"/>
      <c r="F56" s="126"/>
      <c r="G56" s="94"/>
    </row>
    <row r="57" spans="1:7" ht="12" customHeight="1">
      <c r="A57" s="97"/>
      <c r="B57" s="127" t="s">
        <v>70</v>
      </c>
      <c r="C57" s="96"/>
      <c r="D57" s="96"/>
      <c r="E57" s="96"/>
      <c r="F57" s="128"/>
      <c r="G57" s="94"/>
    </row>
    <row r="58" spans="1:7" ht="12" customHeight="1">
      <c r="A58" s="97"/>
      <c r="B58" s="127" t="s">
        <v>71</v>
      </c>
      <c r="C58" s="96"/>
      <c r="D58" s="96"/>
      <c r="E58" s="96"/>
      <c r="F58" s="128"/>
      <c r="G58" s="94"/>
    </row>
    <row r="59" spans="1:7" ht="12" customHeight="1">
      <c r="A59" s="97"/>
      <c r="B59" s="127" t="s">
        <v>72</v>
      </c>
      <c r="C59" s="96"/>
      <c r="D59" s="96"/>
      <c r="E59" s="96"/>
      <c r="F59" s="128"/>
      <c r="G59" s="94"/>
    </row>
    <row r="60" spans="1:7" ht="12" customHeight="1">
      <c r="A60" s="97"/>
      <c r="B60" s="127" t="s">
        <v>73</v>
      </c>
      <c r="C60" s="96"/>
      <c r="D60" s="96"/>
      <c r="E60" s="96"/>
      <c r="F60" s="128"/>
      <c r="G60" s="94"/>
    </row>
    <row r="61" spans="1:7" ht="12" customHeight="1">
      <c r="A61" s="97"/>
      <c r="B61" s="127" t="s">
        <v>74</v>
      </c>
      <c r="C61" s="96"/>
      <c r="D61" s="96"/>
      <c r="E61" s="96"/>
      <c r="F61" s="128"/>
      <c r="G61" s="94"/>
    </row>
    <row r="62" spans="1:7" ht="12.75" customHeight="1" thickBot="1">
      <c r="A62" s="97"/>
      <c r="B62" s="129" t="s">
        <v>75</v>
      </c>
      <c r="C62" s="130"/>
      <c r="D62" s="130"/>
      <c r="E62" s="130"/>
      <c r="F62" s="131"/>
      <c r="G62" s="94"/>
    </row>
    <row r="63" spans="1:7" ht="12.75" customHeight="1">
      <c r="A63" s="97"/>
      <c r="B63" s="122"/>
      <c r="C63" s="96"/>
      <c r="D63" s="96"/>
      <c r="E63" s="96"/>
      <c r="F63" s="96"/>
      <c r="G63" s="94"/>
    </row>
    <row r="64" spans="1:7" ht="15" customHeight="1" thickBot="1">
      <c r="A64" s="97"/>
      <c r="B64" s="146" t="s">
        <v>76</v>
      </c>
      <c r="C64" s="147"/>
      <c r="D64" s="121"/>
      <c r="E64" s="87"/>
      <c r="F64" s="87"/>
      <c r="G64" s="94"/>
    </row>
    <row r="65" spans="1:7" ht="12" customHeight="1">
      <c r="A65" s="97"/>
      <c r="B65" s="114" t="s">
        <v>60</v>
      </c>
      <c r="C65" s="88" t="s">
        <v>77</v>
      </c>
      <c r="D65" s="115" t="s">
        <v>78</v>
      </c>
      <c r="E65" s="87"/>
      <c r="F65" s="87"/>
      <c r="G65" s="94"/>
    </row>
    <row r="66" spans="1:7" ht="12" customHeight="1">
      <c r="A66" s="97"/>
      <c r="B66" s="116" t="s">
        <v>79</v>
      </c>
      <c r="C66" s="89">
        <f>G22</f>
        <v>21600</v>
      </c>
      <c r="D66" s="117">
        <f>(C66/C72)</f>
        <v>0.27944235725152916</v>
      </c>
      <c r="E66" s="87"/>
      <c r="F66" s="87"/>
      <c r="G66" s="94"/>
    </row>
    <row r="67" spans="1:7" ht="12" customHeight="1">
      <c r="A67" s="97"/>
      <c r="B67" s="116" t="s">
        <v>80</v>
      </c>
      <c r="C67" s="90">
        <f>G27</f>
        <v>0</v>
      </c>
      <c r="D67" s="117">
        <v>0</v>
      </c>
      <c r="E67" s="87"/>
      <c r="F67" s="87"/>
      <c r="G67" s="94"/>
    </row>
    <row r="68" spans="1:7" ht="12" customHeight="1">
      <c r="A68" s="97"/>
      <c r="B68" s="116" t="s">
        <v>81</v>
      </c>
      <c r="C68" s="89">
        <f>G32</f>
        <v>30000</v>
      </c>
      <c r="D68" s="117">
        <f>(C68/C72)</f>
        <v>0.38811438507156826</v>
      </c>
      <c r="E68" s="87"/>
      <c r="F68" s="87"/>
      <c r="G68" s="94"/>
    </row>
    <row r="69" spans="1:7" ht="12" customHeight="1">
      <c r="A69" s="97"/>
      <c r="B69" s="116" t="s">
        <v>45</v>
      </c>
      <c r="C69" s="89">
        <f>G42</f>
        <v>22016</v>
      </c>
      <c r="D69" s="117">
        <f>(C69/C72)</f>
        <v>0.28482421005785491</v>
      </c>
      <c r="E69" s="87"/>
      <c r="F69" s="87"/>
      <c r="G69" s="94"/>
    </row>
    <row r="70" spans="1:7" ht="12" customHeight="1">
      <c r="A70" s="97"/>
      <c r="B70" s="116" t="s">
        <v>82</v>
      </c>
      <c r="C70" s="91">
        <f>G47</f>
        <v>0</v>
      </c>
      <c r="D70" s="117">
        <f>(C70/C72)</f>
        <v>0</v>
      </c>
      <c r="E70" s="93"/>
      <c r="F70" s="93"/>
      <c r="G70" s="94"/>
    </row>
    <row r="71" spans="1:7" ht="12" customHeight="1">
      <c r="A71" s="97"/>
      <c r="B71" s="116" t="s">
        <v>83</v>
      </c>
      <c r="C71" s="91">
        <f>G50</f>
        <v>3680.8</v>
      </c>
      <c r="D71" s="117">
        <f>(C71/C72)</f>
        <v>4.7619047619047616E-2</v>
      </c>
      <c r="E71" s="93"/>
      <c r="F71" s="93"/>
      <c r="G71" s="94"/>
    </row>
    <row r="72" spans="1:7" ht="12.75" customHeight="1" thickBot="1">
      <c r="A72" s="97"/>
      <c r="B72" s="118" t="s">
        <v>84</v>
      </c>
      <c r="C72" s="119">
        <f>SUM(C66:C71)</f>
        <v>77296.800000000003</v>
      </c>
      <c r="D72" s="120">
        <f>SUM(D66:D71)</f>
        <v>1</v>
      </c>
      <c r="E72" s="93"/>
      <c r="F72" s="93"/>
      <c r="G72" s="94"/>
    </row>
    <row r="73" spans="1:7" ht="12" customHeight="1">
      <c r="A73" s="97"/>
      <c r="B73" s="112"/>
      <c r="C73" s="99"/>
      <c r="D73" s="99"/>
      <c r="E73" s="99"/>
      <c r="F73" s="99"/>
      <c r="G73" s="94"/>
    </row>
    <row r="74" spans="1:7" ht="12.75" customHeight="1">
      <c r="A74" s="97"/>
      <c r="B74" s="113"/>
      <c r="C74" s="99"/>
      <c r="D74" s="99"/>
      <c r="E74" s="99"/>
      <c r="F74" s="99"/>
      <c r="G74" s="94"/>
    </row>
    <row r="75" spans="1:7" ht="12" customHeight="1" thickBot="1">
      <c r="A75" s="86"/>
      <c r="B75" s="133"/>
      <c r="C75" s="134" t="s">
        <v>85</v>
      </c>
      <c r="D75" s="135"/>
      <c r="E75" s="136"/>
      <c r="F75" s="92"/>
      <c r="G75" s="94"/>
    </row>
    <row r="76" spans="1:7" ht="12" customHeight="1">
      <c r="A76" s="97"/>
      <c r="B76" s="137" t="s">
        <v>86</v>
      </c>
      <c r="C76" s="138">
        <v>25</v>
      </c>
      <c r="D76" s="138">
        <v>26</v>
      </c>
      <c r="E76" s="139">
        <v>27</v>
      </c>
      <c r="F76" s="132"/>
      <c r="G76" s="95"/>
    </row>
    <row r="77" spans="1:7" ht="12.75" customHeight="1" thickBot="1">
      <c r="A77" s="97"/>
      <c r="B77" s="118" t="s">
        <v>87</v>
      </c>
      <c r="C77" s="119">
        <f>(G51/C76)</f>
        <v>3091.8720000000003</v>
      </c>
      <c r="D77" s="119">
        <f>(G51/D76)</f>
        <v>2972.9538461538464</v>
      </c>
      <c r="E77" s="140">
        <f>(G51/E76)</f>
        <v>2862.8444444444444</v>
      </c>
      <c r="F77" s="132"/>
      <c r="G77" s="95"/>
    </row>
    <row r="78" spans="1:7" ht="15.4" customHeight="1">
      <c r="A78" s="97"/>
      <c r="B78" s="123" t="s">
        <v>88</v>
      </c>
      <c r="C78" s="96"/>
      <c r="D78" s="96"/>
      <c r="E78" s="96"/>
      <c r="F78" s="96"/>
      <c r="G78" s="96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2022-06-29T16:15:55Z</dcterms:modified>
  <cp:category/>
  <cp:contentStatus/>
</cp:coreProperties>
</file>