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70" windowHeight="6450" activeTab="0"/>
  </bookViews>
  <sheets>
    <sheet name="OVINOS" sheetId="1" r:id="rId1"/>
  </sheets>
  <definedNames/>
  <calcPr fullCalcOnLoad="1"/>
</workbook>
</file>

<file path=xl/sharedStrings.xml><?xml version="1.0" encoding="utf-8"?>
<sst xmlns="http://schemas.openxmlformats.org/spreadsheetml/2006/main" count="127" uniqueCount="99">
  <si>
    <t>RUBRO O CULTIVO</t>
  </si>
  <si>
    <t>VARIEDAD</t>
  </si>
  <si>
    <t>FECHA ESTIMADA  PRECIO VENTA</t>
  </si>
  <si>
    <t>NIVEL TECNOLÓGICO</t>
  </si>
  <si>
    <t>REGIÓN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</si>
  <si>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</si>
  <si>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</si>
  <si>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</si>
  <si>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</si>
  <si>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</si>
  <si>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</si>
  <si>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</si>
  <si>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</si>
  <si>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</si>
  <si>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</si>
  <si>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</si>
  <si>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</si>
  <si>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</si>
  <si>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</si>
  <si>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</si>
  <si>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</si>
  <si>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</si>
  <si>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</si>
  <si>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</si>
  <si>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</si>
  <si>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</si>
  <si>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</si>
  <si>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</si>
  <si>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</si>
  <si>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</si>
  <si>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</si>
  <si>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</si>
  <si>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</si>
  <si>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</si>
  <si>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</si>
  <si>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</si>
  <si>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</si>
  <si>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</si>
  <si>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</si>
  <si>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</si>
  <si>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</si>
  <si>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</si>
  <si>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</si>
  <si>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</si>
  <si>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</si>
  <si>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</si>
  <si>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</si>
  <si>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</si>
  <si>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</si>
  <si>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</si>
  <si>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</si>
  <si>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</si>
  <si>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</si>
  <si>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</si>
  <si>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INGRESO ESPERADO, CON IVA ($)</t>
  </si>
  <si>
    <t>ÁREA</t>
  </si>
  <si>
    <t>DESTINO PRODUCCIÓN</t>
  </si>
  <si>
    <t>Superfosfato Triple</t>
  </si>
  <si>
    <t>Muriato de Potasio</t>
  </si>
  <si>
    <t>Junio-Julio</t>
  </si>
  <si>
    <t>MEDIO</t>
  </si>
  <si>
    <t>LOS RÍOS</t>
  </si>
  <si>
    <t>ENERO - DICIEMBRE</t>
  </si>
  <si>
    <t>VENTA EN EL PREDIO</t>
  </si>
  <si>
    <t>CUIDADOS DEL REBAÑO (traslados diarios, alimentación, manejo sanitario)</t>
  </si>
  <si>
    <t>Ene-Dic</t>
  </si>
  <si>
    <t>MANTENCION DE PRADERAS</t>
  </si>
  <si>
    <t>Nitromag (60% primavera)</t>
  </si>
  <si>
    <t>kg/ha</t>
  </si>
  <si>
    <t>Ago-Sep</t>
  </si>
  <si>
    <t>Abr-may</t>
  </si>
  <si>
    <t>ALIMENTACION SUPLEMENTARIA</t>
  </si>
  <si>
    <t>Concentrado</t>
  </si>
  <si>
    <t>Sacos/cab</t>
  </si>
  <si>
    <t>May-sept</t>
  </si>
  <si>
    <t>Heno</t>
  </si>
  <si>
    <t>Kg/cab</t>
  </si>
  <si>
    <t>SANIDAD ANIMAL</t>
  </si>
  <si>
    <t>un/cab</t>
  </si>
  <si>
    <t>Dosis/cab</t>
  </si>
  <si>
    <t>SEQUÍA</t>
  </si>
  <si>
    <t>LA UNION</t>
  </si>
  <si>
    <t>OVINOS</t>
  </si>
  <si>
    <t>SUFFOLK, TEXEL, MESTIZO</t>
  </si>
  <si>
    <t>RENDIMIENTO CARNE CORDERO (KGS/HAS)</t>
  </si>
  <si>
    <t>NOV-DIC- ENE-FEBR</t>
  </si>
  <si>
    <t>PRECIO ESPERADO ($/KGS CORDERO)</t>
  </si>
  <si>
    <t>FECHA DE VENTA</t>
  </si>
  <si>
    <t>Fertiliz/ Prepar. Suelo</t>
  </si>
  <si>
    <t>vacuna clostridium</t>
  </si>
  <si>
    <t>antiparasitario interno/externo</t>
  </si>
  <si>
    <t>Esquila</t>
  </si>
  <si>
    <t>abril- octubre</t>
  </si>
  <si>
    <t>abril - octubre</t>
  </si>
  <si>
    <t>diciembre</t>
  </si>
  <si>
    <t>JM</t>
  </si>
  <si>
    <t>ESCENARIOS COSTO UNITARIO  ($/kG)</t>
  </si>
  <si>
    <t>Rendimiento (kG/hà)</t>
  </si>
  <si>
    <t>Costo unitario ($/Kg) (*)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</si>
</sst>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C0A]mmmm\-yy;@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  <numFmt numFmtId="179" formatCode="0.0"/>
    <numFmt numFmtId="180" formatCode="_-* #,##0.00\ _€_-;\-* #,##0.00\ _€_-;_-* &quot;-&quot;??\ _€_-;_-@_-"/>
    <numFmt numFmtId="181" formatCode="_-* #,##0\ _€_-;\-* #,##0\ _€_-;_-* &quot;-&quot;??\ _€_-;_-@_-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14" fontId="3" fillId="33" borderId="17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justify" wrapText="1"/>
    </xf>
    <xf numFmtId="0" fontId="0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49" fontId="2" fillId="35" borderId="21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/>
    </xf>
    <xf numFmtId="49" fontId="2" fillId="35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/>
    </xf>
    <xf numFmtId="49" fontId="10" fillId="34" borderId="27" xfId="0" applyNumberFormat="1" applyFont="1" applyFill="1" applyBorder="1" applyAlignment="1">
      <alignment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vertical="center"/>
    </xf>
    <xf numFmtId="3" fontId="10" fillId="34" borderId="27" xfId="0" applyNumberFormat="1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0" fillId="33" borderId="28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29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75" fontId="14" fillId="33" borderId="15" xfId="0" applyNumberFormat="1" applyFont="1" applyFill="1" applyBorder="1" applyAlignment="1">
      <alignment vertical="center"/>
    </xf>
    <xf numFmtId="0" fontId="11" fillId="36" borderId="3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2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9" fontId="2" fillId="35" borderId="33" xfId="0" applyNumberFormat="1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174" fontId="2" fillId="35" borderId="35" xfId="0" applyNumberFormat="1" applyFont="1" applyFill="1" applyBorder="1" applyAlignment="1">
      <alignment vertical="center"/>
    </xf>
    <xf numFmtId="49" fontId="2" fillId="34" borderId="36" xfId="0" applyNumberFormat="1" applyFont="1" applyFill="1" applyBorder="1" applyAlignment="1">
      <alignment vertical="center"/>
    </xf>
    <xf numFmtId="174" fontId="2" fillId="34" borderId="37" xfId="0" applyNumberFormat="1" applyFont="1" applyFill="1" applyBorder="1" applyAlignment="1">
      <alignment vertical="center"/>
    </xf>
    <xf numFmtId="49" fontId="2" fillId="35" borderId="36" xfId="0" applyNumberFormat="1" applyFont="1" applyFill="1" applyBorder="1" applyAlignment="1">
      <alignment vertical="center"/>
    </xf>
    <xf numFmtId="174" fontId="2" fillId="35" borderId="37" xfId="0" applyNumberFormat="1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vertical="center"/>
    </xf>
    <xf numFmtId="0" fontId="11" fillId="35" borderId="39" xfId="0" applyFont="1" applyFill="1" applyBorder="1" applyAlignment="1">
      <alignment vertical="center"/>
    </xf>
    <xf numFmtId="174" fontId="2" fillId="38" borderId="4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1" xfId="0" applyNumberFormat="1" applyFont="1" applyFill="1" applyBorder="1" applyAlignment="1">
      <alignment vertical="center"/>
    </xf>
    <xf numFmtId="49" fontId="16" fillId="37" borderId="42" xfId="0" applyNumberFormat="1" applyFont="1" applyFill="1" applyBorder="1" applyAlignment="1">
      <alignment/>
    </xf>
    <xf numFmtId="49" fontId="14" fillId="33" borderId="43" xfId="0" applyNumberFormat="1" applyFont="1" applyFill="1" applyBorder="1" applyAlignment="1">
      <alignment vertical="center"/>
    </xf>
    <xf numFmtId="9" fontId="16" fillId="33" borderId="44" xfId="0" applyNumberFormat="1" applyFont="1" applyFill="1" applyBorder="1" applyAlignment="1">
      <alignment/>
    </xf>
    <xf numFmtId="49" fontId="14" fillId="37" borderId="45" xfId="0" applyNumberFormat="1" applyFont="1" applyFill="1" applyBorder="1" applyAlignment="1">
      <alignment vertical="center"/>
    </xf>
    <xf numFmtId="175" fontId="14" fillId="37" borderId="46" xfId="0" applyNumberFormat="1" applyFont="1" applyFill="1" applyBorder="1" applyAlignment="1">
      <alignment vertical="center"/>
    </xf>
    <xf numFmtId="9" fontId="14" fillId="37" borderId="47" xfId="0" applyNumberFormat="1" applyFont="1" applyFill="1" applyBorder="1" applyAlignment="1">
      <alignment vertical="center"/>
    </xf>
    <xf numFmtId="0" fontId="16" fillId="39" borderId="48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49" xfId="0" applyNumberFormat="1" applyFont="1" applyFill="1" applyBorder="1" applyAlignment="1">
      <alignment vertical="center"/>
    </xf>
    <xf numFmtId="0" fontId="16" fillId="33" borderId="50" xfId="0" applyFont="1" applyFill="1" applyBorder="1" applyAlignment="1">
      <alignment/>
    </xf>
    <xf numFmtId="0" fontId="16" fillId="33" borderId="51" xfId="0" applyFont="1" applyFill="1" applyBorder="1" applyAlignment="1">
      <alignment/>
    </xf>
    <xf numFmtId="49" fontId="16" fillId="33" borderId="52" xfId="0" applyNumberFormat="1" applyFont="1" applyFill="1" applyBorder="1" applyAlignment="1">
      <alignment vertical="center"/>
    </xf>
    <xf numFmtId="0" fontId="16" fillId="33" borderId="53" xfId="0" applyFont="1" applyFill="1" applyBorder="1" applyAlignment="1">
      <alignment/>
    </xf>
    <xf numFmtId="49" fontId="16" fillId="33" borderId="54" xfId="0" applyNumberFormat="1" applyFont="1" applyFill="1" applyBorder="1" applyAlignment="1">
      <alignment vertical="center"/>
    </xf>
    <xf numFmtId="0" fontId="16" fillId="33" borderId="55" xfId="0" applyFont="1" applyFill="1" applyBorder="1" applyAlignment="1">
      <alignment/>
    </xf>
    <xf numFmtId="0" fontId="16" fillId="33" borderId="56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0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7" xfId="0" applyFont="1" applyFill="1" applyBorder="1" applyAlignment="1">
      <alignment vertical="center"/>
    </xf>
    <xf numFmtId="49" fontId="14" fillId="37" borderId="58" xfId="0" applyNumberFormat="1" applyFont="1" applyFill="1" applyBorder="1" applyAlignment="1">
      <alignment vertical="center"/>
    </xf>
    <xf numFmtId="0" fontId="14" fillId="37" borderId="59" xfId="0" applyNumberFormat="1" applyFont="1" applyFill="1" applyBorder="1" applyAlignment="1">
      <alignment vertical="center"/>
    </xf>
    <xf numFmtId="0" fontId="14" fillId="37" borderId="6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10" fillId="34" borderId="61" xfId="0" applyNumberFormat="1" applyFont="1" applyFill="1" applyBorder="1" applyAlignment="1">
      <alignment vertical="center"/>
    </xf>
    <xf numFmtId="0" fontId="10" fillId="34" borderId="6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49" fontId="3" fillId="33" borderId="15" xfId="0" applyNumberFormat="1" applyFont="1" applyFill="1" applyBorder="1" applyAlignment="1">
      <alignment horizontal="right" vertical="center"/>
    </xf>
    <xf numFmtId="0" fontId="3" fillId="33" borderId="62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62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center" wrapText="1"/>
    </xf>
    <xf numFmtId="14" fontId="5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vertical="center" wrapText="1"/>
    </xf>
    <xf numFmtId="179" fontId="0" fillId="0" borderId="0" xfId="0" applyNumberFormat="1" applyFont="1" applyAlignment="1">
      <alignment/>
    </xf>
    <xf numFmtId="178" fontId="5" fillId="33" borderId="15" xfId="0" applyNumberFormat="1" applyFont="1" applyFill="1" applyBorder="1" applyAlignment="1">
      <alignment horizontal="right" vertical="center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 vertical="center" wrapText="1"/>
    </xf>
    <xf numFmtId="179" fontId="5" fillId="33" borderId="15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10" fillId="34" borderId="61" xfId="0" applyFont="1" applyFill="1" applyBorder="1" applyAlignment="1">
      <alignment horizontal="right" vertical="center"/>
    </xf>
    <xf numFmtId="3" fontId="10" fillId="34" borderId="61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3" fontId="14" fillId="37" borderId="59" xfId="0" applyNumberFormat="1" applyFont="1" applyFill="1" applyBorder="1" applyAlignment="1">
      <alignment vertical="center"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vertical="center" wrapText="1"/>
    </xf>
    <xf numFmtId="49" fontId="5" fillId="33" borderId="66" xfId="0" applyNumberFormat="1" applyFont="1" applyFill="1" applyBorder="1" applyAlignment="1">
      <alignment vertical="center" wrapText="1"/>
    </xf>
    <xf numFmtId="49" fontId="4" fillId="34" borderId="65" xfId="0" applyNumberFormat="1" applyFont="1" applyFill="1" applyBorder="1" applyAlignment="1">
      <alignment vertical="center" wrapText="1"/>
    </xf>
    <xf numFmtId="49" fontId="4" fillId="34" borderId="66" xfId="0" applyNumberFormat="1" applyFont="1" applyFill="1" applyBorder="1" applyAlignment="1">
      <alignment vertical="center" wrapText="1"/>
    </xf>
    <xf numFmtId="49" fontId="5" fillId="33" borderId="65" xfId="0" applyNumberFormat="1" applyFont="1" applyFill="1" applyBorder="1" applyAlignment="1">
      <alignment vertical="center"/>
    </xf>
    <xf numFmtId="49" fontId="5" fillId="33" borderId="66" xfId="0" applyNumberFormat="1" applyFont="1" applyFill="1" applyBorder="1" applyAlignment="1">
      <alignment vertical="center"/>
    </xf>
    <xf numFmtId="49" fontId="7" fillId="34" borderId="65" xfId="0" applyNumberFormat="1" applyFont="1" applyFill="1" applyBorder="1" applyAlignment="1">
      <alignment horizontal="center" vertical="center"/>
    </xf>
    <xf numFmtId="49" fontId="7" fillId="34" borderId="67" xfId="0" applyNumberFormat="1" applyFont="1" applyFill="1" applyBorder="1" applyAlignment="1">
      <alignment horizontal="center" vertical="center"/>
    </xf>
    <xf numFmtId="49" fontId="7" fillId="34" borderId="6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7</xdr:col>
      <xdr:colOff>0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753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83"/>
  <sheetViews>
    <sheetView showGridLines="0" tabSelected="1" zoomScalePageLayoutView="0" workbookViewId="0" topLeftCell="A1">
      <selection activeCell="G1" sqref="G1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4.8515625" style="1" customWidth="1"/>
    <col min="8" max="233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233" s="126" customFormat="1" ht="12" customHeight="1">
      <c r="A9" s="122"/>
      <c r="B9" s="6" t="s">
        <v>0</v>
      </c>
      <c r="C9" s="123" t="s">
        <v>82</v>
      </c>
      <c r="D9" s="124"/>
      <c r="E9" s="151" t="s">
        <v>84</v>
      </c>
      <c r="F9" s="152"/>
      <c r="G9" s="145">
        <v>500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</row>
    <row r="10" spans="1:233" s="126" customFormat="1" ht="38.25" customHeight="1">
      <c r="A10" s="122"/>
      <c r="B10" s="7" t="s">
        <v>1</v>
      </c>
      <c r="C10" s="8" t="s">
        <v>83</v>
      </c>
      <c r="D10" s="127"/>
      <c r="E10" s="149" t="s">
        <v>2</v>
      </c>
      <c r="F10" s="150"/>
      <c r="G10" s="128" t="s">
        <v>85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</row>
    <row r="11" spans="1:233" s="126" customFormat="1" ht="24" customHeight="1">
      <c r="A11" s="122"/>
      <c r="B11" s="7" t="s">
        <v>3</v>
      </c>
      <c r="C11" s="128" t="s">
        <v>60</v>
      </c>
      <c r="D11" s="127"/>
      <c r="E11" s="149" t="s">
        <v>86</v>
      </c>
      <c r="F11" s="150"/>
      <c r="G11" s="134">
        <v>3000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</row>
    <row r="12" spans="1:233" s="126" customFormat="1" ht="11.25" customHeight="1">
      <c r="A12" s="122"/>
      <c r="B12" s="7" t="s">
        <v>4</v>
      </c>
      <c r="C12" s="129" t="s">
        <v>61</v>
      </c>
      <c r="D12" s="127"/>
      <c r="E12" s="153" t="s">
        <v>54</v>
      </c>
      <c r="F12" s="154"/>
      <c r="G12" s="130">
        <f>+G11*G9</f>
        <v>1500000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</row>
    <row r="13" spans="1:233" s="126" customFormat="1" ht="11.25" customHeight="1">
      <c r="A13" s="122"/>
      <c r="B13" s="7" t="s">
        <v>55</v>
      </c>
      <c r="C13" s="128" t="s">
        <v>81</v>
      </c>
      <c r="D13" s="127"/>
      <c r="E13" s="149" t="s">
        <v>56</v>
      </c>
      <c r="F13" s="150"/>
      <c r="G13" s="128" t="s">
        <v>63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</row>
    <row r="14" spans="1:233" s="126" customFormat="1" ht="13.5" customHeight="1">
      <c r="A14" s="122"/>
      <c r="B14" s="7" t="s">
        <v>5</v>
      </c>
      <c r="C14" s="128" t="s">
        <v>81</v>
      </c>
      <c r="D14" s="127"/>
      <c r="E14" s="149" t="s">
        <v>87</v>
      </c>
      <c r="F14" s="150"/>
      <c r="G14" s="128" t="s">
        <v>62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</row>
    <row r="15" spans="1:233" s="126" customFormat="1" ht="25.5" customHeight="1">
      <c r="A15" s="122"/>
      <c r="B15" s="7" t="s">
        <v>6</v>
      </c>
      <c r="C15" s="131">
        <v>44742</v>
      </c>
      <c r="D15" s="127"/>
      <c r="E15" s="153" t="s">
        <v>7</v>
      </c>
      <c r="F15" s="154"/>
      <c r="G15" s="129" t="s">
        <v>80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</row>
    <row r="16" spans="1:7" ht="12" customHeight="1">
      <c r="A16" s="2"/>
      <c r="B16" s="11"/>
      <c r="C16" s="12"/>
      <c r="D16" s="13"/>
      <c r="E16" s="14"/>
      <c r="F16" s="14"/>
      <c r="G16" s="15"/>
    </row>
    <row r="17" spans="1:7" ht="12" customHeight="1">
      <c r="A17" s="16"/>
      <c r="B17" s="155" t="s">
        <v>8</v>
      </c>
      <c r="C17" s="156"/>
      <c r="D17" s="156"/>
      <c r="E17" s="156"/>
      <c r="F17" s="156"/>
      <c r="G17" s="157"/>
    </row>
    <row r="18" spans="1:7" ht="12" customHeight="1">
      <c r="A18" s="2"/>
      <c r="B18" s="17"/>
      <c r="C18" s="18"/>
      <c r="D18" s="18"/>
      <c r="E18" s="18"/>
      <c r="F18" s="19"/>
      <c r="G18" s="19"/>
    </row>
    <row r="19" spans="1:7" ht="12" customHeight="1">
      <c r="A19" s="5"/>
      <c r="B19" s="20" t="s">
        <v>9</v>
      </c>
      <c r="C19" s="21"/>
      <c r="D19" s="22"/>
      <c r="E19" s="22"/>
      <c r="F19" s="22"/>
      <c r="G19" s="22"/>
    </row>
    <row r="20" spans="1:7" ht="24" customHeight="1">
      <c r="A20" s="16"/>
      <c r="B20" s="23" t="s">
        <v>10</v>
      </c>
      <c r="C20" s="23" t="s">
        <v>11</v>
      </c>
      <c r="D20" s="23" t="s">
        <v>12</v>
      </c>
      <c r="E20" s="23" t="s">
        <v>13</v>
      </c>
      <c r="F20" s="23" t="s">
        <v>14</v>
      </c>
      <c r="G20" s="23" t="s">
        <v>15</v>
      </c>
    </row>
    <row r="21" spans="1:7" ht="23.25" customHeight="1">
      <c r="A21" s="16"/>
      <c r="B21" s="132" t="s">
        <v>64</v>
      </c>
      <c r="C21" s="8" t="s">
        <v>16</v>
      </c>
      <c r="D21" s="135">
        <v>12</v>
      </c>
      <c r="E21" s="129" t="s">
        <v>65</v>
      </c>
      <c r="F21" s="130">
        <v>30000</v>
      </c>
      <c r="G21" s="130">
        <f>D21*F21</f>
        <v>360000</v>
      </c>
    </row>
    <row r="22" spans="1:7" ht="14.25">
      <c r="A22" s="16"/>
      <c r="B22" s="25" t="s">
        <v>17</v>
      </c>
      <c r="C22" s="26"/>
      <c r="D22" s="26"/>
      <c r="E22" s="26"/>
      <c r="F22" s="27"/>
      <c r="G22" s="28">
        <f>SUM(G21:G21)</f>
        <v>360000</v>
      </c>
    </row>
    <row r="23" spans="1:7" ht="12" customHeight="1">
      <c r="A23" s="2"/>
      <c r="B23" s="17"/>
      <c r="C23" s="19"/>
      <c r="D23" s="19"/>
      <c r="E23" s="19"/>
      <c r="F23" s="29"/>
      <c r="G23" s="29"/>
    </row>
    <row r="24" spans="1:7" ht="12" customHeight="1">
      <c r="A24" s="5"/>
      <c r="B24" s="30" t="s">
        <v>18</v>
      </c>
      <c r="C24" s="31"/>
      <c r="D24" s="32"/>
      <c r="E24" s="32"/>
      <c r="F24" s="33"/>
      <c r="G24" s="33"/>
    </row>
    <row r="25" spans="1:7" ht="24" customHeight="1">
      <c r="A25" s="5"/>
      <c r="B25" s="34" t="s">
        <v>10</v>
      </c>
      <c r="C25" s="35" t="s">
        <v>11</v>
      </c>
      <c r="D25" s="35" t="s">
        <v>12</v>
      </c>
      <c r="E25" s="34" t="s">
        <v>13</v>
      </c>
      <c r="F25" s="35" t="s">
        <v>14</v>
      </c>
      <c r="G25" s="34" t="s">
        <v>15</v>
      </c>
    </row>
    <row r="26" spans="1:7" ht="12" customHeight="1">
      <c r="A26" s="5"/>
      <c r="B26" s="36"/>
      <c r="C26" s="37" t="s">
        <v>53</v>
      </c>
      <c r="D26" s="37"/>
      <c r="E26" s="37"/>
      <c r="F26" s="36"/>
      <c r="G26" s="36"/>
    </row>
    <row r="27" spans="1:7" ht="12" customHeight="1">
      <c r="A27" s="5"/>
      <c r="B27" s="38" t="s">
        <v>19</v>
      </c>
      <c r="C27" s="39"/>
      <c r="D27" s="39"/>
      <c r="E27" s="39"/>
      <c r="F27" s="40"/>
      <c r="G27" s="40">
        <f>+G26</f>
        <v>0</v>
      </c>
    </row>
    <row r="28" spans="1:7" ht="12" customHeight="1">
      <c r="A28" s="2"/>
      <c r="B28" s="41"/>
      <c r="C28" s="42"/>
      <c r="D28" s="42"/>
      <c r="E28" s="42"/>
      <c r="F28" s="43"/>
      <c r="G28" s="43"/>
    </row>
    <row r="29" spans="1:7" ht="12" customHeight="1">
      <c r="A29" s="5"/>
      <c r="B29" s="30" t="s">
        <v>20</v>
      </c>
      <c r="C29" s="31"/>
      <c r="D29" s="32"/>
      <c r="E29" s="32"/>
      <c r="F29" s="33"/>
      <c r="G29" s="33"/>
    </row>
    <row r="30" spans="1:7" ht="24" customHeight="1">
      <c r="A30" s="5"/>
      <c r="B30" s="44" t="s">
        <v>10</v>
      </c>
      <c r="C30" s="44" t="s">
        <v>11</v>
      </c>
      <c r="D30" s="44" t="s">
        <v>12</v>
      </c>
      <c r="E30" s="44" t="s">
        <v>13</v>
      </c>
      <c r="F30" s="45" t="s">
        <v>14</v>
      </c>
      <c r="G30" s="44" t="s">
        <v>15</v>
      </c>
    </row>
    <row r="31" spans="1:7" ht="12.75" customHeight="1">
      <c r="A31" s="16"/>
      <c r="B31" s="9" t="s">
        <v>88</v>
      </c>
      <c r="C31" s="24" t="s">
        <v>95</v>
      </c>
      <c r="D31" s="135">
        <v>0.5</v>
      </c>
      <c r="E31" s="129" t="s">
        <v>59</v>
      </c>
      <c r="F31" s="130">
        <v>250000</v>
      </c>
      <c r="G31" s="130">
        <f>+F31*D31</f>
        <v>125000</v>
      </c>
    </row>
    <row r="32" spans="1:7" ht="12.75" customHeight="1">
      <c r="A32" s="5"/>
      <c r="B32" s="46" t="s">
        <v>21</v>
      </c>
      <c r="C32" s="47"/>
      <c r="D32" s="47"/>
      <c r="E32" s="47"/>
      <c r="F32" s="48"/>
      <c r="G32" s="49">
        <f>SUM(G31:G31)</f>
        <v>125000</v>
      </c>
    </row>
    <row r="33" spans="1:7" ht="12" customHeight="1">
      <c r="A33" s="2"/>
      <c r="B33" s="41"/>
      <c r="C33" s="42"/>
      <c r="D33" s="42"/>
      <c r="E33" s="42"/>
      <c r="F33" s="43"/>
      <c r="G33" s="43"/>
    </row>
    <row r="34" spans="1:7" ht="12" customHeight="1">
      <c r="A34" s="5"/>
      <c r="B34" s="30" t="s">
        <v>22</v>
      </c>
      <c r="C34" s="31"/>
      <c r="D34" s="32"/>
      <c r="E34" s="32"/>
      <c r="F34" s="33"/>
      <c r="G34" s="33"/>
    </row>
    <row r="35" spans="1:7" ht="24" customHeight="1">
      <c r="A35" s="5"/>
      <c r="B35" s="45" t="s">
        <v>23</v>
      </c>
      <c r="C35" s="45" t="s">
        <v>24</v>
      </c>
      <c r="D35" s="45" t="s">
        <v>25</v>
      </c>
      <c r="E35" s="45" t="s">
        <v>13</v>
      </c>
      <c r="F35" s="45" t="s">
        <v>14</v>
      </c>
      <c r="G35" s="45" t="s">
        <v>15</v>
      </c>
    </row>
    <row r="36" spans="1:7" ht="21">
      <c r="A36" s="16"/>
      <c r="B36" s="50" t="s">
        <v>66</v>
      </c>
      <c r="C36" s="51"/>
      <c r="D36" s="51"/>
      <c r="E36" s="51"/>
      <c r="F36" s="51"/>
      <c r="G36" s="51"/>
    </row>
    <row r="37" spans="1:7" ht="12.75" customHeight="1">
      <c r="A37" s="16"/>
      <c r="B37" s="119" t="s">
        <v>67</v>
      </c>
      <c r="C37" s="118" t="s">
        <v>68</v>
      </c>
      <c r="D37" s="136">
        <v>150</v>
      </c>
      <c r="E37" s="136" t="s">
        <v>69</v>
      </c>
      <c r="F37" s="136">
        <v>1200</v>
      </c>
      <c r="G37" s="137">
        <f aca="true" t="shared" si="0" ref="G37:G42">+F37*D37</f>
        <v>180000</v>
      </c>
    </row>
    <row r="38" spans="1:7" ht="12.75" customHeight="1">
      <c r="A38" s="16"/>
      <c r="B38" s="119" t="s">
        <v>57</v>
      </c>
      <c r="C38" s="118" t="s">
        <v>68</v>
      </c>
      <c r="D38" s="136">
        <v>200</v>
      </c>
      <c r="E38" s="136" t="s">
        <v>70</v>
      </c>
      <c r="F38" s="136">
        <v>1300</v>
      </c>
      <c r="G38" s="137">
        <f t="shared" si="0"/>
        <v>260000</v>
      </c>
    </row>
    <row r="39" spans="1:7" ht="12.75" customHeight="1">
      <c r="A39" s="16"/>
      <c r="B39" s="119" t="s">
        <v>58</v>
      </c>
      <c r="C39" s="118" t="s">
        <v>68</v>
      </c>
      <c r="D39" s="136">
        <v>100</v>
      </c>
      <c r="E39" s="136" t="s">
        <v>70</v>
      </c>
      <c r="F39" s="136">
        <v>1400</v>
      </c>
      <c r="G39" s="137">
        <f t="shared" si="0"/>
        <v>140000</v>
      </c>
    </row>
    <row r="40" spans="1:7" ht="21">
      <c r="A40" s="16"/>
      <c r="B40" s="50" t="s">
        <v>71</v>
      </c>
      <c r="C40" s="51"/>
      <c r="D40" s="138"/>
      <c r="E40" s="138"/>
      <c r="F40" s="138"/>
      <c r="G40" s="137"/>
    </row>
    <row r="41" spans="1:10" ht="12.75" customHeight="1">
      <c r="A41" s="16"/>
      <c r="B41" s="119" t="s">
        <v>72</v>
      </c>
      <c r="C41" s="118" t="s">
        <v>73</v>
      </c>
      <c r="D41" s="139">
        <v>1.5</v>
      </c>
      <c r="E41" s="136" t="s">
        <v>74</v>
      </c>
      <c r="F41" s="136">
        <v>10000</v>
      </c>
      <c r="G41" s="137">
        <f t="shared" si="0"/>
        <v>15000</v>
      </c>
      <c r="J41" s="133"/>
    </row>
    <row r="42" spans="1:10" ht="12.75" customHeight="1">
      <c r="A42" s="16"/>
      <c r="B42" s="119" t="s">
        <v>75</v>
      </c>
      <c r="C42" s="118" t="s">
        <v>76</v>
      </c>
      <c r="D42" s="139">
        <v>80</v>
      </c>
      <c r="E42" s="136" t="s">
        <v>74</v>
      </c>
      <c r="F42" s="136">
        <v>150</v>
      </c>
      <c r="G42" s="137">
        <f t="shared" si="0"/>
        <v>12000</v>
      </c>
      <c r="J42" s="133"/>
    </row>
    <row r="43" spans="1:7" ht="12.75" customHeight="1">
      <c r="A43" s="16"/>
      <c r="B43" s="54" t="s">
        <v>77</v>
      </c>
      <c r="C43" s="52"/>
      <c r="D43" s="140"/>
      <c r="E43" s="141"/>
      <c r="F43" s="137"/>
      <c r="G43" s="137"/>
    </row>
    <row r="44" spans="1:7" ht="12.75" customHeight="1">
      <c r="A44" s="16"/>
      <c r="B44" s="10" t="s">
        <v>89</v>
      </c>
      <c r="C44" s="55" t="s">
        <v>78</v>
      </c>
      <c r="D44" s="142">
        <v>1</v>
      </c>
      <c r="E44" s="136" t="s">
        <v>92</v>
      </c>
      <c r="F44" s="137">
        <v>650</v>
      </c>
      <c r="G44" s="137">
        <f>+F44*D44</f>
        <v>650</v>
      </c>
    </row>
    <row r="45" spans="1:7" ht="12.75" customHeight="1">
      <c r="A45" s="16"/>
      <c r="B45" s="10" t="s">
        <v>90</v>
      </c>
      <c r="C45" s="52" t="s">
        <v>78</v>
      </c>
      <c r="D45" s="140">
        <v>1</v>
      </c>
      <c r="E45" s="136" t="s">
        <v>93</v>
      </c>
      <c r="F45" s="137">
        <v>800</v>
      </c>
      <c r="G45" s="137">
        <f>+F45*D45</f>
        <v>800</v>
      </c>
    </row>
    <row r="46" spans="1:7" ht="12.75" customHeight="1">
      <c r="A46" s="16"/>
      <c r="B46" s="10" t="s">
        <v>91</v>
      </c>
      <c r="C46" s="52" t="s">
        <v>79</v>
      </c>
      <c r="D46" s="140">
        <v>1</v>
      </c>
      <c r="E46" s="136" t="s">
        <v>94</v>
      </c>
      <c r="F46" s="137">
        <v>8000</v>
      </c>
      <c r="G46" s="137">
        <f>+F46*D46</f>
        <v>8000</v>
      </c>
    </row>
    <row r="47" spans="1:7" ht="13.5" customHeight="1">
      <c r="A47" s="5"/>
      <c r="B47" s="120" t="s">
        <v>26</v>
      </c>
      <c r="C47" s="121"/>
      <c r="D47" s="143"/>
      <c r="E47" s="143"/>
      <c r="F47" s="143"/>
      <c r="G47" s="144">
        <f>SUM(G36:G46)</f>
        <v>616450</v>
      </c>
    </row>
    <row r="48" spans="1:7" ht="12" customHeight="1">
      <c r="A48" s="2"/>
      <c r="B48" s="41"/>
      <c r="C48" s="42"/>
      <c r="D48" s="42"/>
      <c r="E48" s="56"/>
      <c r="F48" s="43"/>
      <c r="G48" s="43"/>
    </row>
    <row r="49" spans="1:7" ht="12" customHeight="1">
      <c r="A49" s="5"/>
      <c r="B49" s="30" t="s">
        <v>27</v>
      </c>
      <c r="C49" s="31"/>
      <c r="D49" s="32"/>
      <c r="E49" s="32"/>
      <c r="F49" s="33"/>
      <c r="G49" s="33"/>
    </row>
    <row r="50" spans="1:7" ht="24" customHeight="1">
      <c r="A50" s="5"/>
      <c r="B50" s="44" t="s">
        <v>28</v>
      </c>
      <c r="C50" s="45" t="s">
        <v>24</v>
      </c>
      <c r="D50" s="45" t="s">
        <v>25</v>
      </c>
      <c r="E50" s="44" t="s">
        <v>13</v>
      </c>
      <c r="F50" s="45" t="s">
        <v>14</v>
      </c>
      <c r="G50" s="44" t="s">
        <v>15</v>
      </c>
    </row>
    <row r="51" spans="1:7" ht="12.75" customHeight="1">
      <c r="A51" s="16"/>
      <c r="B51" s="9"/>
      <c r="C51" s="52"/>
      <c r="D51" s="53"/>
      <c r="E51" s="24"/>
      <c r="F51" s="57"/>
      <c r="G51" s="53"/>
    </row>
    <row r="52" spans="1:7" ht="13.5" customHeight="1">
      <c r="A52" s="5"/>
      <c r="B52" s="58" t="s">
        <v>29</v>
      </c>
      <c r="C52" s="59"/>
      <c r="D52" s="59"/>
      <c r="E52" s="59"/>
      <c r="F52" s="60"/>
      <c r="G52" s="61">
        <f>+G51</f>
        <v>0</v>
      </c>
    </row>
    <row r="53" spans="1:7" ht="12" customHeight="1">
      <c r="A53" s="2"/>
      <c r="B53" s="78"/>
      <c r="C53" s="78"/>
      <c r="D53" s="78"/>
      <c r="E53" s="78"/>
      <c r="F53" s="79"/>
      <c r="G53" s="79"/>
    </row>
    <row r="54" spans="1:7" ht="12" customHeight="1">
      <c r="A54" s="75"/>
      <c r="B54" s="80" t="s">
        <v>30</v>
      </c>
      <c r="C54" s="81"/>
      <c r="D54" s="81"/>
      <c r="E54" s="81"/>
      <c r="F54" s="81"/>
      <c r="G54" s="82">
        <f>G22+G32+G47+G52</f>
        <v>1101450</v>
      </c>
    </row>
    <row r="55" spans="1:7" ht="12" customHeight="1">
      <c r="A55" s="75"/>
      <c r="B55" s="83" t="s">
        <v>31</v>
      </c>
      <c r="C55" s="63"/>
      <c r="D55" s="63"/>
      <c r="E55" s="63"/>
      <c r="F55" s="63"/>
      <c r="G55" s="84">
        <f>G54*0.05</f>
        <v>55072.5</v>
      </c>
    </row>
    <row r="56" spans="1:7" ht="12" customHeight="1">
      <c r="A56" s="75"/>
      <c r="B56" s="85" t="s">
        <v>32</v>
      </c>
      <c r="C56" s="62"/>
      <c r="D56" s="62"/>
      <c r="E56" s="62"/>
      <c r="F56" s="62"/>
      <c r="G56" s="86">
        <f>G55+G54</f>
        <v>1156522.5</v>
      </c>
    </row>
    <row r="57" spans="1:7" ht="12" customHeight="1">
      <c r="A57" s="75"/>
      <c r="B57" s="83" t="s">
        <v>33</v>
      </c>
      <c r="C57" s="63"/>
      <c r="D57" s="63"/>
      <c r="E57" s="63"/>
      <c r="F57" s="63"/>
      <c r="G57" s="84">
        <f>G12</f>
        <v>1500000</v>
      </c>
    </row>
    <row r="58" spans="1:7" ht="12" customHeight="1">
      <c r="A58" s="75"/>
      <c r="B58" s="87" t="s">
        <v>34</v>
      </c>
      <c r="C58" s="88"/>
      <c r="D58" s="88"/>
      <c r="E58" s="88"/>
      <c r="F58" s="88"/>
      <c r="G58" s="89">
        <f>G57-G56</f>
        <v>343477.5</v>
      </c>
    </row>
    <row r="59" spans="1:7" ht="12" customHeight="1">
      <c r="A59" s="75"/>
      <c r="B59" s="76" t="s">
        <v>35</v>
      </c>
      <c r="C59" s="77"/>
      <c r="D59" s="77"/>
      <c r="E59" s="77"/>
      <c r="F59" s="77"/>
      <c r="G59" s="72"/>
    </row>
    <row r="60" spans="1:7" ht="12.75" customHeight="1" thickBot="1">
      <c r="A60" s="75"/>
      <c r="B60" s="90"/>
      <c r="C60" s="77"/>
      <c r="D60" s="77"/>
      <c r="E60" s="77"/>
      <c r="F60" s="77"/>
      <c r="G60" s="72"/>
    </row>
    <row r="61" spans="1:7" ht="12" customHeight="1">
      <c r="A61" s="75"/>
      <c r="B61" s="102" t="s">
        <v>36</v>
      </c>
      <c r="C61" s="103"/>
      <c r="D61" s="103"/>
      <c r="E61" s="103"/>
      <c r="F61" s="104"/>
      <c r="G61" s="72"/>
    </row>
    <row r="62" spans="1:7" ht="12" customHeight="1">
      <c r="A62" s="75"/>
      <c r="B62" s="105" t="s">
        <v>37</v>
      </c>
      <c r="C62" s="74"/>
      <c r="D62" s="74"/>
      <c r="E62" s="74"/>
      <c r="F62" s="106"/>
      <c r="G62" s="72"/>
    </row>
    <row r="63" spans="1:7" ht="12" customHeight="1">
      <c r="A63" s="75"/>
      <c r="B63" s="105" t="s">
        <v>38</v>
      </c>
      <c r="C63" s="74"/>
      <c r="D63" s="74"/>
      <c r="E63" s="74"/>
      <c r="F63" s="106"/>
      <c r="G63" s="72"/>
    </row>
    <row r="64" spans="1:7" ht="12" customHeight="1">
      <c r="A64" s="75"/>
      <c r="B64" s="105" t="s">
        <v>39</v>
      </c>
      <c r="C64" s="74"/>
      <c r="D64" s="74"/>
      <c r="E64" s="74"/>
      <c r="F64" s="106"/>
      <c r="G64" s="72"/>
    </row>
    <row r="65" spans="1:7" ht="12" customHeight="1">
      <c r="A65" s="75"/>
      <c r="B65" s="105" t="s">
        <v>40</v>
      </c>
      <c r="C65" s="74"/>
      <c r="D65" s="74"/>
      <c r="E65" s="74"/>
      <c r="F65" s="106"/>
      <c r="G65" s="72"/>
    </row>
    <row r="66" spans="1:7" ht="12" customHeight="1">
      <c r="A66" s="75"/>
      <c r="B66" s="105" t="s">
        <v>41</v>
      </c>
      <c r="C66" s="74"/>
      <c r="D66" s="74"/>
      <c r="E66" s="74"/>
      <c r="F66" s="106"/>
      <c r="G66" s="72"/>
    </row>
    <row r="67" spans="1:7" ht="12.75" customHeight="1" thickBot="1">
      <c r="A67" s="75"/>
      <c r="B67" s="107" t="s">
        <v>42</v>
      </c>
      <c r="C67" s="108"/>
      <c r="D67" s="108"/>
      <c r="E67" s="108"/>
      <c r="F67" s="109"/>
      <c r="G67" s="72"/>
    </row>
    <row r="68" spans="1:7" ht="12.75" customHeight="1">
      <c r="A68" s="75"/>
      <c r="B68" s="100"/>
      <c r="C68" s="74"/>
      <c r="D68" s="74"/>
      <c r="E68" s="74"/>
      <c r="F68" s="74"/>
      <c r="G68" s="72"/>
    </row>
    <row r="69" spans="1:7" ht="15" customHeight="1" thickBot="1">
      <c r="A69" s="75"/>
      <c r="B69" s="147" t="s">
        <v>43</v>
      </c>
      <c r="C69" s="148"/>
      <c r="D69" s="99"/>
      <c r="E69" s="65"/>
      <c r="F69" s="65"/>
      <c r="G69" s="72"/>
    </row>
    <row r="70" spans="1:7" ht="12" customHeight="1">
      <c r="A70" s="75"/>
      <c r="B70" s="92" t="s">
        <v>28</v>
      </c>
      <c r="C70" s="66" t="s">
        <v>44</v>
      </c>
      <c r="D70" s="93" t="s">
        <v>45</v>
      </c>
      <c r="E70" s="65"/>
      <c r="F70" s="65"/>
      <c r="G70" s="72"/>
    </row>
    <row r="71" spans="1:7" ht="12" customHeight="1">
      <c r="A71" s="75"/>
      <c r="B71" s="94" t="s">
        <v>46</v>
      </c>
      <c r="C71" s="67">
        <f>+G22</f>
        <v>360000</v>
      </c>
      <c r="D71" s="95">
        <f>(C71/C77)</f>
        <v>0.31127799070057005</v>
      </c>
      <c r="E71" s="65"/>
      <c r="F71" s="65"/>
      <c r="G71" s="72"/>
    </row>
    <row r="72" spans="1:7" ht="12" customHeight="1">
      <c r="A72" s="75"/>
      <c r="B72" s="94" t="s">
        <v>47</v>
      </c>
      <c r="C72" s="68">
        <f>+G27</f>
        <v>0</v>
      </c>
      <c r="D72" s="95">
        <v>0</v>
      </c>
      <c r="E72" s="65"/>
      <c r="F72" s="65"/>
      <c r="G72" s="72"/>
    </row>
    <row r="73" spans="1:7" ht="12" customHeight="1">
      <c r="A73" s="75"/>
      <c r="B73" s="94" t="s">
        <v>48</v>
      </c>
      <c r="C73" s="67">
        <f>+G32</f>
        <v>125000</v>
      </c>
      <c r="D73" s="95">
        <f>(C73/C77)</f>
        <v>0.10808263565992014</v>
      </c>
      <c r="E73" s="65"/>
      <c r="F73" s="65"/>
      <c r="G73" s="72"/>
    </row>
    <row r="74" spans="1:7" ht="12" customHeight="1">
      <c r="A74" s="75"/>
      <c r="B74" s="94" t="s">
        <v>23</v>
      </c>
      <c r="C74" s="67">
        <f>+G47</f>
        <v>616450</v>
      </c>
      <c r="D74" s="95">
        <f>(C74/C77)</f>
        <v>0.5330203260204622</v>
      </c>
      <c r="E74" s="65"/>
      <c r="F74" s="65"/>
      <c r="G74" s="72"/>
    </row>
    <row r="75" spans="1:7" ht="12" customHeight="1">
      <c r="A75" s="75"/>
      <c r="B75" s="94" t="s">
        <v>49</v>
      </c>
      <c r="C75" s="69">
        <f>+G52</f>
        <v>0</v>
      </c>
      <c r="D75" s="95">
        <f>(C75/C77)</f>
        <v>0</v>
      </c>
      <c r="E75" s="71"/>
      <c r="F75" s="71"/>
      <c r="G75" s="72"/>
    </row>
    <row r="76" spans="1:7" ht="12" customHeight="1">
      <c r="A76" s="75"/>
      <c r="B76" s="94" t="s">
        <v>50</v>
      </c>
      <c r="C76" s="69">
        <f>+G55</f>
        <v>55072.5</v>
      </c>
      <c r="D76" s="95">
        <f>(C76/C77)</f>
        <v>0.047619047619047616</v>
      </c>
      <c r="E76" s="71"/>
      <c r="F76" s="71"/>
      <c r="G76" s="72"/>
    </row>
    <row r="77" spans="1:7" ht="12.75" customHeight="1" thickBot="1">
      <c r="A77" s="75"/>
      <c r="B77" s="96" t="s">
        <v>51</v>
      </c>
      <c r="C77" s="97">
        <f>SUM(C71:C76)</f>
        <v>1156522.5</v>
      </c>
      <c r="D77" s="98">
        <f>SUM(D71:D76)</f>
        <v>1</v>
      </c>
      <c r="E77" s="71"/>
      <c r="F77" s="71"/>
      <c r="G77" s="72"/>
    </row>
    <row r="78" spans="1:7" ht="12" customHeight="1">
      <c r="A78" s="75"/>
      <c r="B78" s="90"/>
      <c r="C78" s="77"/>
      <c r="D78" s="77"/>
      <c r="E78" s="77"/>
      <c r="F78" s="77"/>
      <c r="G78" s="72"/>
    </row>
    <row r="79" spans="1:7" ht="12.75" customHeight="1">
      <c r="A79" s="75"/>
      <c r="B79" s="91"/>
      <c r="C79" s="77"/>
      <c r="D79" s="77"/>
      <c r="E79" s="77"/>
      <c r="F79" s="77"/>
      <c r="G79" s="72"/>
    </row>
    <row r="80" spans="1:7" ht="12" customHeight="1" thickBot="1">
      <c r="A80" s="64"/>
      <c r="B80" s="111"/>
      <c r="C80" s="112" t="s">
        <v>96</v>
      </c>
      <c r="D80" s="113"/>
      <c r="E80" s="114"/>
      <c r="F80" s="70"/>
      <c r="G80" s="72"/>
    </row>
    <row r="81" spans="1:7" ht="12" customHeight="1">
      <c r="A81" s="75"/>
      <c r="B81" s="115" t="s">
        <v>97</v>
      </c>
      <c r="C81" s="116">
        <v>450</v>
      </c>
      <c r="D81" s="146">
        <f>+G9</f>
        <v>500</v>
      </c>
      <c r="E81" s="117">
        <v>550</v>
      </c>
      <c r="F81" s="110"/>
      <c r="G81" s="73"/>
    </row>
    <row r="82" spans="1:7" ht="12.75" customHeight="1" thickBot="1">
      <c r="A82" s="75"/>
      <c r="B82" s="96" t="s">
        <v>98</v>
      </c>
      <c r="C82" s="97">
        <f>+$C$77/C81</f>
        <v>2570.05</v>
      </c>
      <c r="D82" s="97">
        <f>+$C$77/D81</f>
        <v>2313.045</v>
      </c>
      <c r="E82" s="97">
        <f>+$C$77/E81</f>
        <v>2102.768181818182</v>
      </c>
      <c r="F82" s="110"/>
      <c r="G82" s="73"/>
    </row>
    <row r="83" spans="1:7" ht="15" customHeight="1">
      <c r="A83" s="75"/>
      <c r="B83" s="101" t="s">
        <v>52</v>
      </c>
      <c r="C83" s="74"/>
      <c r="D83" s="74"/>
      <c r="E83" s="74"/>
      <c r="F83" s="74"/>
      <c r="G83" s="74"/>
    </row>
  </sheetData>
  <sheetProtection/>
  <mergeCells count="9">
    <mergeCell ref="B69:C69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9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hceam</dc:creator>
  <cp:keywords/>
  <dc:description/>
  <cp:lastModifiedBy>Ordonez Languemann Claudio Alejandro</cp:lastModifiedBy>
  <cp:lastPrinted>2022-03-01T18:49:42Z</cp:lastPrinted>
  <dcterms:created xsi:type="dcterms:W3CDTF">2020-11-27T12:49:26Z</dcterms:created>
  <dcterms:modified xsi:type="dcterms:W3CDTF">2022-06-30T13:53:24Z</dcterms:modified>
  <cp:category/>
  <cp:version/>
  <cp:contentType/>
  <cp:contentStatus/>
</cp:coreProperties>
</file>