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65" windowHeight="6600" activeTab="0"/>
  </bookViews>
  <sheets>
    <sheet name="TREBOL ROSADO -BALLICA BIANUAL" sheetId="1" r:id="rId1"/>
  </sheets>
  <externalReferences>
    <externalReference r:id="rId4"/>
  </externalReferences>
  <definedNames>
    <definedName name="_xlfn.IFERROR" hidden="1">#NAME?</definedName>
    <definedName name="CMC.FICHA.TECNICA.ESPECIES">'[1]Hoja1'!$BF$3:$DB$12</definedName>
  </definedNames>
  <calcPr fullCalcOnLoad="1"/>
</workbook>
</file>

<file path=xl/sharedStrings.xml><?xml version="1.0" encoding="utf-8"?>
<sst xmlns="http://schemas.openxmlformats.org/spreadsheetml/2006/main" count="132" uniqueCount="96">
  <si>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</si>
  <si>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</si>
  <si>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</si>
  <si>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</si>
  <si>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</si>
  <si>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</si>
  <si>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</si>
  <si>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</si>
  <si>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</si>
  <si>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</si>
  <si>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</si>
  <si>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</si>
  <si>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</si>
  <si>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</si>
  <si>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</si>
  <si>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</si>
  <si>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</si>
  <si>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</si>
  <si>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</si>
  <si>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</si>
  <si>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</si>
  <si>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</si>
  <si>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</si>
  <si>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</si>
  <si>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</si>
  <si>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</si>
  <si>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</si>
  <si>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</si>
  <si>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</si>
  <si>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</si>
  <si>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</si>
  <si>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</si>
  <si>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</si>
  <si>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</si>
  <si>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</si>
  <si>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</si>
  <si>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</si>
  <si>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</si>
  <si>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</si>
  <si>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</si>
  <si>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</si>
  <si>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</si>
  <si>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</si>
  <si>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</si>
  <si>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</si>
  <si>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</si>
  <si>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</si>
  <si>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</si>
  <si>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</si>
  <si>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</si>
  <si>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</si>
  <si>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</si>
  <si>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</si>
  <si>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</si>
  <si>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</si>
  <si>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</si>
  <si>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</si>
  <si>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</si>
  <si>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</si>
  <si>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</si>
  <si>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</si>
  <si>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PRADERA BIANUAL</t>
  </si>
  <si>
    <t>DICIEMBRE</t>
  </si>
  <si>
    <t>PRECIO ESPERADO ($/kg)</t>
  </si>
  <si>
    <t>INTERNO-FORRAJE</t>
  </si>
  <si>
    <t>Nov-Mar</t>
  </si>
  <si>
    <t>Otoño</t>
  </si>
  <si>
    <t>Vibrocultivador</t>
  </si>
  <si>
    <t>Rodillo</t>
  </si>
  <si>
    <t>Otoño-primavera</t>
  </si>
  <si>
    <t>Sembradora</t>
  </si>
  <si>
    <t>Aplicación de Herbicidas</t>
  </si>
  <si>
    <t>Aplicación de Enmiendas</t>
  </si>
  <si>
    <t>Ballica bianual (Belinda)</t>
  </si>
  <si>
    <t>Superfosfato Triple</t>
  </si>
  <si>
    <t>Muriato de Potasio</t>
  </si>
  <si>
    <t>Carbonato de Calcio</t>
  </si>
  <si>
    <t>Lt</t>
  </si>
  <si>
    <t>Agosto</t>
  </si>
  <si>
    <t>Septiembre</t>
  </si>
  <si>
    <t>Octubre</t>
  </si>
  <si>
    <t>Época</t>
  </si>
  <si>
    <t xml:space="preserve">BALLICA BIANUAL </t>
  </si>
  <si>
    <t>ARAUCANIA</t>
  </si>
  <si>
    <t>LAUTARO</t>
  </si>
  <si>
    <t>SEQUIA</t>
  </si>
  <si>
    <r>
      <rPr>
        <u val="single"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</si>
  <si>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 val="single"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</si>
  <si>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Urea</t>
  </si>
  <si>
    <t>ESCENARIOS COSTO UNITARIO  ($/KG de Carne)</t>
  </si>
  <si>
    <t>Costo unitario ($/kg de Carne) (*)</t>
  </si>
  <si>
    <t>RENDIMIENTO (Kg de carne/há)</t>
  </si>
  <si>
    <t>$/há</t>
  </si>
  <si>
    <t>Rendimiento (kg de Carne/há)</t>
  </si>
  <si>
    <t xml:space="preserve">Rastra </t>
  </si>
  <si>
    <t xml:space="preserve">M.C.P.A.         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</si>
</sst>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 &quot;* #,##0.00&quot; &quot;;&quot;-&quot;* #,##0.00&quot; &quot;;&quot; &quot;* &quot;-&quot;??&quot; &quot;"/>
    <numFmt numFmtId="173" formatCode="#,##0.0"/>
    <numFmt numFmtId="174" formatCode="&quot; &quot;* #,##0&quot;   &quot;;&quot;-&quot;* #,##0&quot;   &quot;;&quot; &quot;* &quot;-&quot;??&quot;   &quot;"/>
    <numFmt numFmtId="175" formatCode="&quot; &quot;* #,##0&quot; &quot;;&quot; &quot;* &quot;-&quot;#,##0&quot; &quot;;&quot; &quot;* &quot;- &quot;"/>
    <numFmt numFmtId="176" formatCode="0.0"/>
    <numFmt numFmtId="177" formatCode="&quot; &quot;* #,##0.0&quot; &quot;;&quot;-&quot;* #,##0.0&quot; &quot;;&quot; &quot;* &quot;-&quot;??&quot; &quot;"/>
    <numFmt numFmtId="178" formatCode="&quot; &quot;* #,##0&quot; &quot;;&quot;-&quot;* #,##0&quot; &quot;;&quot; &quot;* &quot;-&quot;??&quot; &quot;"/>
  </numFmts>
  <fonts count="44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 val="single"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 val="single"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8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wrapText="1"/>
    </xf>
    <xf numFmtId="49" fontId="2" fillId="33" borderId="11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wrapText="1"/>
    </xf>
    <xf numFmtId="49" fontId="3" fillId="34" borderId="11" xfId="0" applyNumberFormat="1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3" fontId="3" fillId="34" borderId="12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/>
    </xf>
    <xf numFmtId="173" fontId="2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/>
    </xf>
    <xf numFmtId="3" fontId="2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3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49" fontId="7" fillId="34" borderId="16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wrapText="1"/>
    </xf>
    <xf numFmtId="14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justify" wrapText="1"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49" fontId="7" fillId="35" borderId="26" xfId="0" applyNumberFormat="1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3" fontId="2" fillId="33" borderId="31" xfId="0" applyNumberFormat="1" applyFont="1" applyFill="1" applyBorder="1" applyAlignment="1">
      <alignment/>
    </xf>
    <xf numFmtId="49" fontId="7" fillId="34" borderId="26" xfId="0" applyNumberFormat="1" applyFont="1" applyFill="1" applyBorder="1" applyAlignment="1">
      <alignment horizontal="center" vertical="center"/>
    </xf>
    <xf numFmtId="49" fontId="7" fillId="34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3" fillId="34" borderId="12" xfId="0" applyFont="1" applyFill="1" applyBorder="1" applyAlignment="1">
      <alignment horizontal="right" vertical="center"/>
    </xf>
    <xf numFmtId="3" fontId="3" fillId="34" borderId="12" xfId="0" applyNumberFormat="1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center"/>
    </xf>
    <xf numFmtId="49" fontId="3" fillId="34" borderId="32" xfId="0" applyNumberFormat="1" applyFont="1" applyFill="1" applyBorder="1" applyAlignment="1">
      <alignment vertical="center"/>
    </xf>
    <xf numFmtId="0" fontId="3" fillId="34" borderId="32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vertical="center"/>
    </xf>
    <xf numFmtId="3" fontId="3" fillId="34" borderId="32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3" fontId="2" fillId="33" borderId="33" xfId="0" applyNumberFormat="1" applyFont="1" applyFill="1" applyBorder="1" applyAlignment="1">
      <alignment/>
    </xf>
    <xf numFmtId="0" fontId="7" fillId="34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74" fontId="7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vertical="center"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49" fontId="2" fillId="33" borderId="37" xfId="0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/>
    </xf>
    <xf numFmtId="49" fontId="2" fillId="33" borderId="39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6" borderId="42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49" fontId="4" fillId="38" borderId="43" xfId="0" applyNumberFormat="1" applyFont="1" applyFill="1" applyBorder="1" applyAlignment="1">
      <alignment vertical="center"/>
    </xf>
    <xf numFmtId="49" fontId="4" fillId="38" borderId="44" xfId="0" applyNumberFormat="1" applyFont="1" applyFill="1" applyBorder="1" applyAlignment="1">
      <alignment vertical="center"/>
    </xf>
    <xf numFmtId="49" fontId="2" fillId="38" borderId="45" xfId="0" applyNumberFormat="1" applyFont="1" applyFill="1" applyBorder="1" applyAlignment="1">
      <alignment/>
    </xf>
    <xf numFmtId="49" fontId="4" fillId="33" borderId="46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>
      <alignment vertical="center"/>
    </xf>
    <xf numFmtId="9" fontId="2" fillId="33" borderId="47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vertical="center"/>
    </xf>
    <xf numFmtId="175" fontId="4" fillId="33" borderId="11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vertical="center"/>
    </xf>
    <xf numFmtId="49" fontId="4" fillId="38" borderId="48" xfId="0" applyNumberFormat="1" applyFont="1" applyFill="1" applyBorder="1" applyAlignment="1">
      <alignment vertical="center"/>
    </xf>
    <xf numFmtId="175" fontId="4" fillId="38" borderId="49" xfId="0" applyNumberFormat="1" applyFont="1" applyFill="1" applyBorder="1" applyAlignment="1">
      <alignment vertical="center"/>
    </xf>
    <xf numFmtId="9" fontId="4" fillId="38" borderId="50" xfId="0" applyNumberFormat="1" applyFont="1" applyFill="1" applyBorder="1" applyAlignment="1">
      <alignment vertical="center"/>
    </xf>
    <xf numFmtId="0" fontId="2" fillId="33" borderId="51" xfId="0" applyFont="1" applyFill="1" applyBorder="1" applyAlignment="1">
      <alignment/>
    </xf>
    <xf numFmtId="0" fontId="7" fillId="36" borderId="52" xfId="0" applyFont="1" applyFill="1" applyBorder="1" applyAlignment="1">
      <alignment vertical="center"/>
    </xf>
    <xf numFmtId="49" fontId="10" fillId="36" borderId="0" xfId="0" applyNumberFormat="1" applyFont="1" applyFill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7" fillId="36" borderId="51" xfId="0" applyFont="1" applyFill="1" applyBorder="1" applyAlignment="1">
      <alignment vertical="center"/>
    </xf>
    <xf numFmtId="0" fontId="7" fillId="37" borderId="52" xfId="0" applyFont="1" applyFill="1" applyBorder="1" applyAlignment="1">
      <alignment vertical="center"/>
    </xf>
    <xf numFmtId="49" fontId="4" fillId="38" borderId="53" xfId="0" applyNumberFormat="1" applyFont="1" applyFill="1" applyBorder="1" applyAlignment="1">
      <alignment vertical="center"/>
    </xf>
    <xf numFmtId="0" fontId="4" fillId="38" borderId="54" xfId="0" applyNumberFormat="1" applyFont="1" applyFill="1" applyBorder="1" applyAlignment="1">
      <alignment vertical="center"/>
    </xf>
    <xf numFmtId="0" fontId="4" fillId="38" borderId="55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vertical="center"/>
    </xf>
    <xf numFmtId="174" fontId="4" fillId="33" borderId="0" xfId="0" applyNumberFormat="1" applyFont="1" applyFill="1" applyBorder="1" applyAlignment="1">
      <alignment vertical="center"/>
    </xf>
    <xf numFmtId="49" fontId="2" fillId="33" borderId="56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left"/>
    </xf>
    <xf numFmtId="3" fontId="2" fillId="33" borderId="56" xfId="0" applyNumberFormat="1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left"/>
    </xf>
    <xf numFmtId="3" fontId="2" fillId="33" borderId="11" xfId="0" applyNumberFormat="1" applyFont="1" applyFill="1" applyBorder="1" applyAlignment="1">
      <alignment horizontal="left" wrapText="1"/>
    </xf>
    <xf numFmtId="49" fontId="10" fillId="36" borderId="57" xfId="0" applyNumberFormat="1" applyFont="1" applyFill="1" applyBorder="1" applyAlignment="1">
      <alignment vertical="center"/>
    </xf>
    <xf numFmtId="0" fontId="4" fillId="36" borderId="58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49" fontId="3" fillId="34" borderId="56" xfId="0" applyNumberFormat="1" applyFont="1" applyFill="1" applyBorder="1" applyAlignment="1">
      <alignment wrapText="1"/>
    </xf>
    <xf numFmtId="0" fontId="3" fillId="39" borderId="56" xfId="0" applyFont="1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8" fillId="34" borderId="11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49" fontId="7" fillId="35" borderId="59" xfId="0" applyNumberFormat="1" applyFont="1" applyFill="1" applyBorder="1" applyAlignment="1">
      <alignment vertical="center"/>
    </xf>
    <xf numFmtId="0" fontId="7" fillId="35" borderId="60" xfId="0" applyFont="1" applyFill="1" applyBorder="1" applyAlignment="1">
      <alignment vertical="center"/>
    </xf>
    <xf numFmtId="174" fontId="7" fillId="35" borderId="61" xfId="0" applyNumberFormat="1" applyFont="1" applyFill="1" applyBorder="1" applyAlignment="1">
      <alignment vertical="center"/>
    </xf>
    <xf numFmtId="49" fontId="7" fillId="34" borderId="62" xfId="0" applyNumberFormat="1" applyFont="1" applyFill="1" applyBorder="1" applyAlignment="1">
      <alignment vertical="center"/>
    </xf>
    <xf numFmtId="174" fontId="7" fillId="34" borderId="63" xfId="0" applyNumberFormat="1" applyFont="1" applyFill="1" applyBorder="1" applyAlignment="1">
      <alignment vertical="center"/>
    </xf>
    <xf numFmtId="49" fontId="7" fillId="35" borderId="62" xfId="0" applyNumberFormat="1" applyFont="1" applyFill="1" applyBorder="1" applyAlignment="1">
      <alignment vertical="center"/>
    </xf>
    <xf numFmtId="174" fontId="7" fillId="35" borderId="63" xfId="0" applyNumberFormat="1" applyFont="1" applyFill="1" applyBorder="1" applyAlignment="1">
      <alignment vertical="center"/>
    </xf>
    <xf numFmtId="49" fontId="7" fillId="35" borderId="64" xfId="0" applyNumberFormat="1" applyFont="1" applyFill="1" applyBorder="1" applyAlignment="1">
      <alignment vertical="center"/>
    </xf>
    <xf numFmtId="0" fontId="7" fillId="35" borderId="65" xfId="0" applyFont="1" applyFill="1" applyBorder="1" applyAlignment="1">
      <alignment vertical="center"/>
    </xf>
    <xf numFmtId="174" fontId="7" fillId="35" borderId="66" xfId="0" applyNumberFormat="1" applyFont="1" applyFill="1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438150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antos\Desktop\DARLING_2\PPSRF\2021\Formato%20Postulaci&#243;n%20PPSRF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TABLA DE COSTOS"/>
      <sheetName val="Hoja1"/>
      <sheetName val="1.- BALANCE FORRAJERO "/>
      <sheetName val="2.- PLAN ESTABLECIMIENTO"/>
      <sheetName val="3.-DECLARACIÓN SIMPLE SOLICITUD"/>
      <sheetName val="4- INFORME TECNICO"/>
      <sheetName val="5a.- FICHA TECNICA CULTIVO 1"/>
      <sheetName val="5b.- FICHA TECNICA CULTIVO 2"/>
      <sheetName val="6.- CROQUIS POTRERO"/>
      <sheetName val="DECLARACIÓN JURADA TERMINO"/>
    </sheetNames>
    <sheetDataSet>
      <sheetData sheetId="2">
        <row r="3">
          <cell r="BF3" t="str">
            <v>AVENA FORRAJERA</v>
          </cell>
          <cell r="BG3" t="str">
            <v>Arado (disco, cincel)</v>
          </cell>
          <cell r="BH3">
            <v>1.4</v>
          </cell>
          <cell r="BI3" t="str">
            <v>Rastra (offset)</v>
          </cell>
          <cell r="BJ3">
            <v>3.6</v>
          </cell>
          <cell r="BK3" t="str">
            <v>Vibrocultivador</v>
          </cell>
          <cell r="BL3">
            <v>0.8</v>
          </cell>
          <cell r="BM3" t="str">
            <v>Sembradora</v>
          </cell>
          <cell r="BN3">
            <v>1</v>
          </cell>
          <cell r="BO3" t="str">
            <v>Rodillo</v>
          </cell>
          <cell r="BP3">
            <v>1</v>
          </cell>
          <cell r="BQ3" t="str">
            <v>Aplicación de Herbicidas</v>
          </cell>
          <cell r="BR3">
            <v>1</v>
          </cell>
          <cell r="BS3" t="str">
            <v>Aplicación de Enmiendas</v>
          </cell>
          <cell r="BU3">
            <v>100</v>
          </cell>
          <cell r="BW3">
            <v>60</v>
          </cell>
          <cell r="BX3">
            <v>140</v>
          </cell>
          <cell r="BY3">
            <v>60</v>
          </cell>
          <cell r="CB3">
            <v>3</v>
          </cell>
          <cell r="CC3">
            <v>1</v>
          </cell>
          <cell r="CF3" t="str">
            <v>hr/maq</v>
          </cell>
          <cell r="CG3">
            <v>23300</v>
          </cell>
          <cell r="CH3">
            <v>23300</v>
          </cell>
          <cell r="CI3">
            <v>23300</v>
          </cell>
          <cell r="CJ3">
            <v>22500</v>
          </cell>
          <cell r="CK3">
            <v>13000</v>
          </cell>
          <cell r="CL3">
            <v>8330</v>
          </cell>
          <cell r="CN3">
            <v>428</v>
          </cell>
          <cell r="CP3">
            <v>1015</v>
          </cell>
          <cell r="CQ3">
            <v>732</v>
          </cell>
          <cell r="CR3">
            <v>580</v>
          </cell>
          <cell r="CU3">
            <v>7000</v>
          </cell>
          <cell r="CV3">
            <v>12400</v>
          </cell>
        </row>
        <row r="4">
          <cell r="BF4" t="str">
            <v>AVENA - BALLICA</v>
          </cell>
          <cell r="BG4" t="str">
            <v>Arado (disco, cincel)</v>
          </cell>
          <cell r="BH4">
            <v>1.4</v>
          </cell>
          <cell r="BI4" t="str">
            <v>Rastra (offset)</v>
          </cell>
          <cell r="BJ4">
            <v>3.6</v>
          </cell>
          <cell r="BK4" t="str">
            <v>Vibrocultivador</v>
          </cell>
          <cell r="BL4">
            <v>0.8</v>
          </cell>
          <cell r="BM4" t="str">
            <v>Sembradora</v>
          </cell>
          <cell r="BN4">
            <v>1</v>
          </cell>
          <cell r="BO4" t="str">
            <v>Rodillo</v>
          </cell>
          <cell r="BP4">
            <v>1</v>
          </cell>
          <cell r="BQ4" t="str">
            <v>Aplicación de Herbicidas</v>
          </cell>
          <cell r="BR4">
            <v>1</v>
          </cell>
          <cell r="BS4" t="str">
            <v>Aplicación de Enmiendas</v>
          </cell>
          <cell r="BU4">
            <v>80</v>
          </cell>
          <cell r="BV4">
            <v>30</v>
          </cell>
          <cell r="BW4">
            <v>70</v>
          </cell>
          <cell r="BX4">
            <v>140</v>
          </cell>
          <cell r="BY4">
            <v>80</v>
          </cell>
          <cell r="CB4">
            <v>3</v>
          </cell>
          <cell r="CC4">
            <v>1</v>
          </cell>
          <cell r="CF4" t="str">
            <v>hr/maq</v>
          </cell>
          <cell r="CG4">
            <v>23300</v>
          </cell>
          <cell r="CH4">
            <v>23300</v>
          </cell>
          <cell r="CI4">
            <v>23300</v>
          </cell>
          <cell r="CJ4">
            <v>22500</v>
          </cell>
          <cell r="CK4">
            <v>13000</v>
          </cell>
          <cell r="CL4">
            <v>8330</v>
          </cell>
          <cell r="CN4">
            <v>428</v>
          </cell>
          <cell r="CO4">
            <v>2023</v>
          </cell>
          <cell r="CP4">
            <v>1015</v>
          </cell>
          <cell r="CQ4">
            <v>732</v>
          </cell>
          <cell r="CR4">
            <v>580</v>
          </cell>
          <cell r="CU4">
            <v>7000</v>
          </cell>
          <cell r="CV4">
            <v>12400</v>
          </cell>
        </row>
        <row r="5">
          <cell r="BF5" t="str">
            <v>BALLICA ANUAL</v>
          </cell>
          <cell r="BG5" t="str">
            <v>Arado (disco, cincel)</v>
          </cell>
          <cell r="BH5">
            <v>1.4</v>
          </cell>
          <cell r="BI5" t="str">
            <v>Rastra (offset)</v>
          </cell>
          <cell r="BJ5">
            <v>2.4</v>
          </cell>
          <cell r="BK5" t="str">
            <v>Vibrocultivador</v>
          </cell>
          <cell r="BL5">
            <v>0.8</v>
          </cell>
          <cell r="BM5" t="str">
            <v>Sembradora</v>
          </cell>
          <cell r="BN5">
            <v>1</v>
          </cell>
          <cell r="BO5" t="str">
            <v>Rodillo</v>
          </cell>
          <cell r="BP5">
            <v>1</v>
          </cell>
          <cell r="BQ5" t="str">
            <v>Aplicación de Herbicidas</v>
          </cell>
          <cell r="BR5">
            <v>1</v>
          </cell>
          <cell r="BS5" t="str">
            <v>Aplicación de Enmiendas</v>
          </cell>
          <cell r="BU5">
            <v>30</v>
          </cell>
          <cell r="BW5">
            <v>70</v>
          </cell>
          <cell r="BX5">
            <v>140</v>
          </cell>
          <cell r="BY5">
            <v>80</v>
          </cell>
          <cell r="CB5">
            <v>3</v>
          </cell>
          <cell r="CC5">
            <v>1</v>
          </cell>
          <cell r="CF5" t="str">
            <v>hr/maq</v>
          </cell>
          <cell r="CG5">
            <v>23300</v>
          </cell>
          <cell r="CH5">
            <v>23300</v>
          </cell>
          <cell r="CI5">
            <v>23300</v>
          </cell>
          <cell r="CJ5">
            <v>22500</v>
          </cell>
          <cell r="CK5">
            <v>13000</v>
          </cell>
          <cell r="CL5">
            <v>8330</v>
          </cell>
          <cell r="CN5">
            <v>2023</v>
          </cell>
          <cell r="CP5">
            <v>1015</v>
          </cell>
          <cell r="CQ5">
            <v>732</v>
          </cell>
          <cell r="CR5">
            <v>580</v>
          </cell>
          <cell r="CU5">
            <v>7000</v>
          </cell>
          <cell r="CV5">
            <v>12400</v>
          </cell>
        </row>
        <row r="6">
          <cell r="BF6" t="str">
            <v>BALLICA BIANUAL</v>
          </cell>
          <cell r="BG6" t="str">
            <v>Arado (disco, cincel)</v>
          </cell>
          <cell r="BH6">
            <v>1.4</v>
          </cell>
          <cell r="BI6" t="str">
            <v>Rastra (offset)</v>
          </cell>
          <cell r="BJ6">
            <v>2.4</v>
          </cell>
          <cell r="BK6" t="str">
            <v>Vibrocultivador</v>
          </cell>
          <cell r="BL6">
            <v>0.8</v>
          </cell>
          <cell r="BM6" t="str">
            <v>Sembradora</v>
          </cell>
          <cell r="BN6">
            <v>1</v>
          </cell>
          <cell r="BO6" t="str">
            <v>Rodillo</v>
          </cell>
          <cell r="BP6">
            <v>1</v>
          </cell>
          <cell r="BQ6" t="str">
            <v>Aplicación de Herbicidas</v>
          </cell>
          <cell r="BR6">
            <v>1</v>
          </cell>
          <cell r="BS6" t="str">
            <v>Aplicación de Enmiendas</v>
          </cell>
          <cell r="BU6">
            <v>30</v>
          </cell>
          <cell r="BW6">
            <v>70</v>
          </cell>
          <cell r="BX6">
            <v>140</v>
          </cell>
          <cell r="BY6">
            <v>80</v>
          </cell>
          <cell r="CB6">
            <v>3</v>
          </cell>
          <cell r="CC6">
            <v>1</v>
          </cell>
          <cell r="CF6" t="str">
            <v>hr/maq</v>
          </cell>
          <cell r="CG6">
            <v>23300</v>
          </cell>
          <cell r="CH6">
            <v>23300</v>
          </cell>
          <cell r="CI6">
            <v>23300</v>
          </cell>
          <cell r="CJ6">
            <v>22500</v>
          </cell>
          <cell r="CK6">
            <v>13000</v>
          </cell>
          <cell r="CL6">
            <v>8330</v>
          </cell>
          <cell r="CN6">
            <v>4936</v>
          </cell>
          <cell r="CP6">
            <v>1015</v>
          </cell>
          <cell r="CQ6">
            <v>732</v>
          </cell>
          <cell r="CR6">
            <v>580</v>
          </cell>
          <cell r="CU6">
            <v>7000</v>
          </cell>
          <cell r="CV6">
            <v>12400</v>
          </cell>
        </row>
        <row r="7">
          <cell r="BF7" t="str">
            <v>COL FORRAJERA</v>
          </cell>
          <cell r="BG7" t="str">
            <v>Arado (disco, cincel)</v>
          </cell>
          <cell r="BH7">
            <v>1.4</v>
          </cell>
          <cell r="BI7" t="str">
            <v>Rastra (offset)</v>
          </cell>
          <cell r="BJ7">
            <v>4</v>
          </cell>
          <cell r="BK7" t="str">
            <v>Vibrocultivador</v>
          </cell>
          <cell r="BL7">
            <v>0.8</v>
          </cell>
          <cell r="BM7" t="str">
            <v>Sembradora</v>
          </cell>
          <cell r="BN7">
            <v>1</v>
          </cell>
          <cell r="BO7" t="str">
            <v>Rodillo</v>
          </cell>
          <cell r="BP7">
            <v>1</v>
          </cell>
          <cell r="BQ7" t="str">
            <v>Aplicación de Herbicidas</v>
          </cell>
          <cell r="BR7">
            <v>1</v>
          </cell>
          <cell r="BS7" t="str">
            <v>Aplicación de Enmiendas</v>
          </cell>
          <cell r="BT7">
            <v>1</v>
          </cell>
          <cell r="BU7">
            <v>4</v>
          </cell>
          <cell r="BW7">
            <v>90</v>
          </cell>
          <cell r="BX7">
            <v>180</v>
          </cell>
          <cell r="BY7">
            <v>100</v>
          </cell>
          <cell r="BZ7">
            <v>1000</v>
          </cell>
          <cell r="CA7">
            <v>36</v>
          </cell>
          <cell r="CB7">
            <v>3</v>
          </cell>
          <cell r="CF7" t="str">
            <v>hr/maq</v>
          </cell>
          <cell r="CG7">
            <v>23300</v>
          </cell>
          <cell r="CH7">
            <v>23300</v>
          </cell>
          <cell r="CI7">
            <v>23300</v>
          </cell>
          <cell r="CJ7">
            <v>22500</v>
          </cell>
          <cell r="CK7">
            <v>13000</v>
          </cell>
          <cell r="CL7">
            <v>8330</v>
          </cell>
          <cell r="CM7">
            <v>20000</v>
          </cell>
          <cell r="CN7">
            <v>10350</v>
          </cell>
          <cell r="CP7">
            <v>1015</v>
          </cell>
          <cell r="CQ7">
            <v>732</v>
          </cell>
          <cell r="CR7">
            <v>580</v>
          </cell>
          <cell r="CS7">
            <v>78</v>
          </cell>
          <cell r="CT7">
            <v>1577</v>
          </cell>
          <cell r="CU7">
            <v>7000</v>
          </cell>
        </row>
        <row r="8">
          <cell r="BF8" t="str">
            <v>NABO DE HOJA</v>
          </cell>
          <cell r="BG8" t="str">
            <v>Arado (disco, cincel)</v>
          </cell>
          <cell r="BH8">
            <v>1.4</v>
          </cell>
          <cell r="BI8" t="str">
            <v>Rastra (offset)</v>
          </cell>
          <cell r="BJ8">
            <v>4.8</v>
          </cell>
          <cell r="BK8" t="str">
            <v>Vibrocultivador</v>
          </cell>
          <cell r="BL8">
            <v>0.8</v>
          </cell>
          <cell r="BM8" t="str">
            <v>Sembradora</v>
          </cell>
          <cell r="BN8">
            <v>1.2</v>
          </cell>
          <cell r="BO8" t="str">
            <v>Rodillo</v>
          </cell>
          <cell r="BP8">
            <v>1</v>
          </cell>
          <cell r="BQ8" t="str">
            <v>Aplicación de Herbicidas</v>
          </cell>
          <cell r="BR8">
            <v>1</v>
          </cell>
          <cell r="BS8" t="str">
            <v>Aplicación de Enmiendas</v>
          </cell>
          <cell r="BT8">
            <v>1</v>
          </cell>
          <cell r="BU8">
            <v>3</v>
          </cell>
          <cell r="BW8">
            <v>100</v>
          </cell>
          <cell r="BX8">
            <v>200</v>
          </cell>
          <cell r="BY8">
            <v>100</v>
          </cell>
          <cell r="BZ8">
            <v>1000</v>
          </cell>
          <cell r="CA8">
            <v>44</v>
          </cell>
          <cell r="CB8">
            <v>3</v>
          </cell>
          <cell r="CF8" t="str">
            <v>hr/maq</v>
          </cell>
          <cell r="CG8">
            <v>23300</v>
          </cell>
          <cell r="CH8">
            <v>23300</v>
          </cell>
          <cell r="CI8">
            <v>23300</v>
          </cell>
          <cell r="CJ8">
            <v>22500</v>
          </cell>
          <cell r="CK8">
            <v>13000</v>
          </cell>
          <cell r="CL8">
            <v>8330</v>
          </cell>
          <cell r="CM8">
            <v>20000</v>
          </cell>
          <cell r="CN8">
            <v>8900</v>
          </cell>
          <cell r="CP8">
            <v>1015</v>
          </cell>
          <cell r="CQ8">
            <v>732</v>
          </cell>
          <cell r="CR8">
            <v>580</v>
          </cell>
          <cell r="CS8">
            <v>78</v>
          </cell>
          <cell r="CT8">
            <v>1577</v>
          </cell>
          <cell r="CU8">
            <v>7000</v>
          </cell>
        </row>
        <row r="9">
          <cell r="BF9" t="str">
            <v>NABO FORRAJERO</v>
          </cell>
          <cell r="BG9" t="str">
            <v>Arado (disco, cincel)</v>
          </cell>
          <cell r="BH9">
            <v>1.4</v>
          </cell>
          <cell r="BI9" t="str">
            <v>Rastra (offset)</v>
          </cell>
          <cell r="BJ9">
            <v>4.8</v>
          </cell>
          <cell r="BK9" t="str">
            <v>Vibrocultivador</v>
          </cell>
          <cell r="BL9">
            <v>0.8</v>
          </cell>
          <cell r="BM9" t="str">
            <v>Sembradora</v>
          </cell>
          <cell r="BN9">
            <v>1</v>
          </cell>
          <cell r="BO9" t="str">
            <v>Rodillo</v>
          </cell>
          <cell r="BP9">
            <v>1</v>
          </cell>
          <cell r="BQ9" t="str">
            <v>Aplicación de Herbicidas</v>
          </cell>
          <cell r="BR9">
            <v>1</v>
          </cell>
          <cell r="BS9" t="str">
            <v>Aplicación de Enmiendas</v>
          </cell>
          <cell r="BT9">
            <v>1</v>
          </cell>
          <cell r="BU9">
            <v>4</v>
          </cell>
          <cell r="BW9">
            <v>100</v>
          </cell>
          <cell r="BX9">
            <v>200</v>
          </cell>
          <cell r="BY9">
            <v>100</v>
          </cell>
          <cell r="BZ9">
            <v>1000</v>
          </cell>
          <cell r="CA9">
            <v>44</v>
          </cell>
          <cell r="CB9">
            <v>3</v>
          </cell>
          <cell r="CF9" t="str">
            <v>hr/maq</v>
          </cell>
          <cell r="CG9">
            <v>23300</v>
          </cell>
          <cell r="CH9">
            <v>23300</v>
          </cell>
          <cell r="CI9">
            <v>23300</v>
          </cell>
          <cell r="CJ9">
            <v>22500</v>
          </cell>
          <cell r="CK9">
            <v>13000</v>
          </cell>
          <cell r="CL9">
            <v>8330</v>
          </cell>
          <cell r="CM9">
            <v>20000</v>
          </cell>
          <cell r="CN9">
            <v>8900</v>
          </cell>
          <cell r="CP9">
            <v>1015</v>
          </cell>
          <cell r="CQ9">
            <v>732</v>
          </cell>
          <cell r="CR9">
            <v>580</v>
          </cell>
          <cell r="CS9">
            <v>78</v>
          </cell>
          <cell r="CT9">
            <v>1577</v>
          </cell>
          <cell r="CU9">
            <v>7000</v>
          </cell>
        </row>
        <row r="10">
          <cell r="BF10" t="str">
            <v>RAPS FORRAJERO</v>
          </cell>
          <cell r="BG10" t="str">
            <v>Arado (disco, cincel)</v>
          </cell>
          <cell r="BH10">
            <v>1.4</v>
          </cell>
          <cell r="BI10" t="str">
            <v>Rastra (offset)</v>
          </cell>
          <cell r="BJ10">
            <v>4.8</v>
          </cell>
          <cell r="BK10" t="str">
            <v>Vibrocultivador</v>
          </cell>
          <cell r="BL10">
            <v>0.8</v>
          </cell>
          <cell r="BM10" t="str">
            <v>Sembradora</v>
          </cell>
          <cell r="BN10">
            <v>1.2</v>
          </cell>
          <cell r="BO10" t="str">
            <v>Rodillo</v>
          </cell>
          <cell r="BP10">
            <v>1</v>
          </cell>
          <cell r="BQ10" t="str">
            <v>Aplicación de Herbicidas</v>
          </cell>
          <cell r="BR10">
            <v>1</v>
          </cell>
          <cell r="BS10" t="str">
            <v>Aplicación de Enmiendas</v>
          </cell>
          <cell r="BT10">
            <v>1</v>
          </cell>
          <cell r="BU10">
            <v>4</v>
          </cell>
          <cell r="BW10">
            <v>100</v>
          </cell>
          <cell r="BX10">
            <v>200</v>
          </cell>
          <cell r="BY10">
            <v>100</v>
          </cell>
          <cell r="BZ10">
            <v>1000</v>
          </cell>
          <cell r="CA10">
            <v>44</v>
          </cell>
          <cell r="CB10">
            <v>3</v>
          </cell>
          <cell r="CF10" t="str">
            <v>hr/maq</v>
          </cell>
          <cell r="CG10">
            <v>23300</v>
          </cell>
          <cell r="CH10">
            <v>23300</v>
          </cell>
          <cell r="CI10">
            <v>23300</v>
          </cell>
          <cell r="CJ10">
            <v>22500</v>
          </cell>
          <cell r="CK10">
            <v>13000</v>
          </cell>
          <cell r="CL10">
            <v>8330</v>
          </cell>
          <cell r="CM10">
            <v>20000</v>
          </cell>
          <cell r="CN10">
            <v>7640</v>
          </cell>
          <cell r="CP10">
            <v>1015</v>
          </cell>
          <cell r="CQ10">
            <v>732</v>
          </cell>
          <cell r="CR10">
            <v>580</v>
          </cell>
          <cell r="CS10">
            <v>78</v>
          </cell>
          <cell r="CT10">
            <v>1577</v>
          </cell>
          <cell r="CU10">
            <v>7000</v>
          </cell>
        </row>
        <row r="11">
          <cell r="BF11" t="str">
            <v>MAIZ FORRAJERO   </v>
          </cell>
          <cell r="BG11" t="str">
            <v>Arado (disco, cincel)</v>
          </cell>
          <cell r="BH11">
            <v>1.4</v>
          </cell>
          <cell r="BI11" t="str">
            <v>Rastra (offset)</v>
          </cell>
          <cell r="BJ11">
            <v>4.8</v>
          </cell>
          <cell r="BK11" t="str">
            <v>Vibrocultivador</v>
          </cell>
          <cell r="BL11">
            <v>0.8</v>
          </cell>
          <cell r="BM11" t="str">
            <v>Sembradora</v>
          </cell>
          <cell r="BN11">
            <v>1.2</v>
          </cell>
          <cell r="BO11" t="str">
            <v>Rodillo</v>
          </cell>
          <cell r="BP11">
            <v>1</v>
          </cell>
          <cell r="BQ11" t="str">
            <v>Aplicación de Herbicidas</v>
          </cell>
          <cell r="BR11">
            <v>2</v>
          </cell>
          <cell r="BS11" t="str">
            <v>Aplicación de Enmiendas</v>
          </cell>
          <cell r="BU11">
            <v>2.2</v>
          </cell>
          <cell r="BW11">
            <v>300</v>
          </cell>
          <cell r="BX11">
            <v>110</v>
          </cell>
          <cell r="BY11">
            <v>120</v>
          </cell>
          <cell r="BZ11">
            <v>1000</v>
          </cell>
          <cell r="CA11">
            <v>36</v>
          </cell>
          <cell r="CB11">
            <v>4</v>
          </cell>
          <cell r="CC11">
            <v>4</v>
          </cell>
          <cell r="CD11">
            <v>0.15</v>
          </cell>
          <cell r="CE11">
            <v>2</v>
          </cell>
          <cell r="CF11" t="str">
            <v>hr/maq</v>
          </cell>
          <cell r="CG11">
            <v>23300</v>
          </cell>
          <cell r="CH11">
            <v>23300</v>
          </cell>
          <cell r="CI11">
            <v>23300</v>
          </cell>
          <cell r="CJ11">
            <v>22500</v>
          </cell>
          <cell r="CK11">
            <v>13000</v>
          </cell>
          <cell r="CL11">
            <v>8330</v>
          </cell>
          <cell r="CN11">
            <v>83633</v>
          </cell>
          <cell r="CP11">
            <v>1015</v>
          </cell>
          <cell r="CQ11">
            <v>732</v>
          </cell>
          <cell r="CR11">
            <v>580</v>
          </cell>
          <cell r="CS11">
            <v>78</v>
          </cell>
          <cell r="CT11">
            <v>1577</v>
          </cell>
          <cell r="CU11">
            <v>7000</v>
          </cell>
          <cell r="CV11">
            <v>2350</v>
          </cell>
          <cell r="CW11">
            <v>57125</v>
          </cell>
          <cell r="CX11">
            <v>11400</v>
          </cell>
        </row>
        <row r="12">
          <cell r="BF12" t="str">
            <v>SIETE VENAS </v>
          </cell>
          <cell r="BG12" t="str">
            <v>Arado (disco, cincel)</v>
          </cell>
          <cell r="BH12">
            <v>1.4</v>
          </cell>
          <cell r="BI12" t="str">
            <v>Rastra (offset)</v>
          </cell>
          <cell r="BJ12">
            <v>4.8</v>
          </cell>
          <cell r="BK12" t="str">
            <v>Vibrocultivador</v>
          </cell>
          <cell r="BL12">
            <v>0.8</v>
          </cell>
          <cell r="BM12" t="str">
            <v>Sembradora</v>
          </cell>
          <cell r="BN12">
            <v>1</v>
          </cell>
          <cell r="BO12" t="str">
            <v>Rodillo</v>
          </cell>
          <cell r="BP12">
            <v>1</v>
          </cell>
          <cell r="BQ12" t="str">
            <v>Aplicación de Herbicidas</v>
          </cell>
          <cell r="BR12">
            <v>1</v>
          </cell>
          <cell r="BS12" t="str">
            <v>Aplicación de Enmiendas</v>
          </cell>
          <cell r="BU12">
            <v>10</v>
          </cell>
          <cell r="BW12">
            <v>96</v>
          </cell>
          <cell r="BX12">
            <v>112</v>
          </cell>
          <cell r="BY12">
            <v>64</v>
          </cell>
          <cell r="CB12">
            <v>4</v>
          </cell>
          <cell r="CF12" t="str">
            <v>hr/maq</v>
          </cell>
          <cell r="CG12">
            <v>23300</v>
          </cell>
          <cell r="CH12">
            <v>23300</v>
          </cell>
          <cell r="CI12">
            <v>23300</v>
          </cell>
          <cell r="CJ12">
            <v>22500</v>
          </cell>
          <cell r="CK12">
            <v>13000</v>
          </cell>
          <cell r="CL12">
            <v>8330</v>
          </cell>
          <cell r="CN12">
            <v>6942</v>
          </cell>
          <cell r="CP12">
            <v>1015</v>
          </cell>
          <cell r="CQ12">
            <v>732</v>
          </cell>
          <cell r="CR12">
            <v>580</v>
          </cell>
          <cell r="CU12">
            <v>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showGridLines="0" tabSelected="1" zoomScalePageLayoutView="0" workbookViewId="0" topLeftCell="A14">
      <selection activeCell="C15" sqref="C15"/>
    </sheetView>
  </sheetViews>
  <sheetFormatPr defaultColWidth="10.8515625" defaultRowHeight="11.25" customHeight="1"/>
  <cols>
    <col min="1" max="1" width="4.421875" style="36" customWidth="1"/>
    <col min="2" max="2" width="22.8515625" style="36" customWidth="1"/>
    <col min="3" max="3" width="19.421875" style="36" customWidth="1"/>
    <col min="4" max="4" width="9.421875" style="36" customWidth="1"/>
    <col min="5" max="5" width="14.421875" style="36" customWidth="1"/>
    <col min="6" max="6" width="11.00390625" style="36" customWidth="1"/>
    <col min="7" max="7" width="17.421875" style="36" customWidth="1"/>
    <col min="8" max="255" width="10.8515625" style="36" customWidth="1"/>
    <col min="256" max="16384" width="10.8515625" style="37" customWidth="1"/>
  </cols>
  <sheetData>
    <row r="1" spans="1:7" ht="15" customHeight="1">
      <c r="A1" s="35"/>
      <c r="B1" s="35"/>
      <c r="C1" s="35"/>
      <c r="D1" s="35"/>
      <c r="E1" s="35"/>
      <c r="F1" s="35"/>
      <c r="G1" s="35"/>
    </row>
    <row r="2" spans="1:7" ht="15" customHeight="1">
      <c r="A2" s="35"/>
      <c r="B2" s="35"/>
      <c r="C2" s="35"/>
      <c r="D2" s="35"/>
      <c r="E2" s="35"/>
      <c r="F2" s="35"/>
      <c r="G2" s="35"/>
    </row>
    <row r="3" spans="1:7" ht="15" customHeight="1">
      <c r="A3" s="35"/>
      <c r="B3" s="35"/>
      <c r="C3" s="35"/>
      <c r="D3" s="35"/>
      <c r="E3" s="35"/>
      <c r="F3" s="35"/>
      <c r="G3" s="35"/>
    </row>
    <row r="4" spans="1:7" ht="15" customHeight="1">
      <c r="A4" s="35"/>
      <c r="B4" s="35"/>
      <c r="C4" s="35"/>
      <c r="D4" s="35"/>
      <c r="E4" s="35"/>
      <c r="F4" s="35"/>
      <c r="G4" s="35"/>
    </row>
    <row r="5" spans="1:7" ht="15" customHeight="1">
      <c r="A5" s="35"/>
      <c r="B5" s="35"/>
      <c r="C5" s="35"/>
      <c r="D5" s="35"/>
      <c r="E5" s="35"/>
      <c r="F5" s="35"/>
      <c r="G5" s="35"/>
    </row>
    <row r="6" spans="1:7" ht="15" customHeight="1">
      <c r="A6" s="35"/>
      <c r="B6" s="35"/>
      <c r="C6" s="35"/>
      <c r="D6" s="35"/>
      <c r="E6" s="35"/>
      <c r="F6" s="35"/>
      <c r="G6" s="35"/>
    </row>
    <row r="7" spans="1:7" ht="15" customHeight="1">
      <c r="A7" s="35"/>
      <c r="B7" s="35"/>
      <c r="C7" s="35"/>
      <c r="D7" s="35"/>
      <c r="E7" s="35"/>
      <c r="F7" s="35"/>
      <c r="G7" s="35"/>
    </row>
    <row r="8" spans="1:7" ht="15" customHeight="1">
      <c r="A8" s="35"/>
      <c r="B8" s="38"/>
      <c r="C8" s="38"/>
      <c r="D8" s="38"/>
      <c r="E8" s="38"/>
      <c r="F8" s="38"/>
      <c r="G8" s="38"/>
    </row>
    <row r="9" spans="1:7" ht="12" customHeight="1">
      <c r="A9" s="39"/>
      <c r="B9" s="40" t="s">
        <v>0</v>
      </c>
      <c r="C9" s="120" t="s">
        <v>61</v>
      </c>
      <c r="D9" s="41"/>
      <c r="E9" s="132" t="s">
        <v>91</v>
      </c>
      <c r="F9" s="133"/>
      <c r="G9" s="125">
        <v>800</v>
      </c>
    </row>
    <row r="10" spans="1:7" ht="38.25" customHeight="1">
      <c r="A10" s="39"/>
      <c r="B10" s="1" t="s">
        <v>1</v>
      </c>
      <c r="C10" s="121" t="s">
        <v>82</v>
      </c>
      <c r="D10" s="42"/>
      <c r="E10" s="130" t="s">
        <v>2</v>
      </c>
      <c r="F10" s="131"/>
      <c r="G10" s="122" t="s">
        <v>62</v>
      </c>
    </row>
    <row r="11" spans="1:7" ht="18" customHeight="1">
      <c r="A11" s="39"/>
      <c r="B11" s="1" t="s">
        <v>3</v>
      </c>
      <c r="C11" s="122" t="s">
        <v>4</v>
      </c>
      <c r="D11" s="42"/>
      <c r="E11" s="130" t="s">
        <v>63</v>
      </c>
      <c r="F11" s="131"/>
      <c r="G11" s="126">
        <v>2600</v>
      </c>
    </row>
    <row r="12" spans="1:7" ht="11.25" customHeight="1">
      <c r="A12" s="39"/>
      <c r="B12" s="1" t="s">
        <v>5</v>
      </c>
      <c r="C12" s="123" t="s">
        <v>83</v>
      </c>
      <c r="D12" s="42"/>
      <c r="E12" s="5" t="s">
        <v>6</v>
      </c>
      <c r="F12" s="6"/>
      <c r="G12" s="127">
        <f>(G9*G11)</f>
        <v>2080000</v>
      </c>
    </row>
    <row r="13" spans="1:7" ht="11.25" customHeight="1">
      <c r="A13" s="39"/>
      <c r="B13" s="1" t="s">
        <v>7</v>
      </c>
      <c r="C13" s="122" t="s">
        <v>84</v>
      </c>
      <c r="D13" s="42"/>
      <c r="E13" s="130" t="s">
        <v>8</v>
      </c>
      <c r="F13" s="131"/>
      <c r="G13" s="122" t="s">
        <v>64</v>
      </c>
    </row>
    <row r="14" spans="1:7" ht="13.5" customHeight="1">
      <c r="A14" s="39"/>
      <c r="B14" s="1" t="s">
        <v>9</v>
      </c>
      <c r="C14" s="122" t="s">
        <v>84</v>
      </c>
      <c r="D14" s="42"/>
      <c r="E14" s="130" t="s">
        <v>10</v>
      </c>
      <c r="F14" s="131"/>
      <c r="G14" s="122" t="s">
        <v>65</v>
      </c>
    </row>
    <row r="15" spans="1:7" ht="25.5" customHeight="1">
      <c r="A15" s="39"/>
      <c r="B15" s="1" t="s">
        <v>11</v>
      </c>
      <c r="C15" s="124">
        <v>44713</v>
      </c>
      <c r="D15" s="42"/>
      <c r="E15" s="134" t="s">
        <v>12</v>
      </c>
      <c r="F15" s="135"/>
      <c r="G15" s="123" t="s">
        <v>85</v>
      </c>
    </row>
    <row r="16" spans="1:7" ht="12" customHeight="1">
      <c r="A16" s="43"/>
      <c r="B16" s="44"/>
      <c r="C16" s="45"/>
      <c r="D16" s="46"/>
      <c r="E16" s="47"/>
      <c r="F16" s="47"/>
      <c r="G16" s="48"/>
    </row>
    <row r="17" spans="1:7" ht="12" customHeight="1">
      <c r="A17" s="49"/>
      <c r="B17" s="136" t="s">
        <v>13</v>
      </c>
      <c r="C17" s="137"/>
      <c r="D17" s="137"/>
      <c r="E17" s="137"/>
      <c r="F17" s="137"/>
      <c r="G17" s="137"/>
    </row>
    <row r="18" spans="1:7" ht="12" customHeight="1">
      <c r="A18" s="43"/>
      <c r="B18" s="50"/>
      <c r="C18" s="51"/>
      <c r="D18" s="51"/>
      <c r="E18" s="51"/>
      <c r="F18" s="52"/>
      <c r="G18" s="52"/>
    </row>
    <row r="19" spans="1:7" ht="12" customHeight="1">
      <c r="A19" s="39"/>
      <c r="B19" s="53" t="s">
        <v>14</v>
      </c>
      <c r="C19" s="54"/>
      <c r="D19" s="55"/>
      <c r="E19" s="55"/>
      <c r="F19" s="55"/>
      <c r="G19" s="55"/>
    </row>
    <row r="20" spans="1:7" ht="24" customHeight="1">
      <c r="A20" s="49"/>
      <c r="B20" s="56" t="s">
        <v>15</v>
      </c>
      <c r="C20" s="56" t="s">
        <v>16</v>
      </c>
      <c r="D20" s="56" t="s">
        <v>17</v>
      </c>
      <c r="E20" s="56" t="s">
        <v>18</v>
      </c>
      <c r="F20" s="56" t="s">
        <v>19</v>
      </c>
      <c r="G20" s="56" t="s">
        <v>20</v>
      </c>
    </row>
    <row r="21" spans="1:7" ht="12.75" customHeight="1">
      <c r="A21" s="49"/>
      <c r="B21" s="2"/>
      <c r="C21" s="8"/>
      <c r="D21" s="9"/>
      <c r="E21" s="2"/>
      <c r="F21" s="7"/>
      <c r="G21" s="7"/>
    </row>
    <row r="22" spans="1:7" ht="12.75" customHeight="1">
      <c r="A22" s="49"/>
      <c r="B22" s="10" t="s">
        <v>21</v>
      </c>
      <c r="C22" s="11"/>
      <c r="D22" s="11"/>
      <c r="E22" s="11"/>
      <c r="F22" s="12"/>
      <c r="G22" s="13"/>
    </row>
    <row r="23" spans="1:7" ht="12" customHeight="1">
      <c r="A23" s="43"/>
      <c r="B23" s="50"/>
      <c r="C23" s="52"/>
      <c r="D23" s="52"/>
      <c r="E23" s="52"/>
      <c r="F23" s="57"/>
      <c r="G23" s="57"/>
    </row>
    <row r="24" spans="1:7" ht="12" customHeight="1">
      <c r="A24" s="39"/>
      <c r="B24" s="58" t="s">
        <v>22</v>
      </c>
      <c r="C24" s="59"/>
      <c r="D24" s="60"/>
      <c r="E24" s="60"/>
      <c r="F24" s="61"/>
      <c r="G24" s="61"/>
    </row>
    <row r="25" spans="1:7" ht="24" customHeight="1">
      <c r="A25" s="39"/>
      <c r="B25" s="62" t="s">
        <v>15</v>
      </c>
      <c r="C25" s="63" t="s">
        <v>16</v>
      </c>
      <c r="D25" s="63" t="s">
        <v>17</v>
      </c>
      <c r="E25" s="62" t="s">
        <v>18</v>
      </c>
      <c r="F25" s="63" t="s">
        <v>19</v>
      </c>
      <c r="G25" s="62" t="s">
        <v>20</v>
      </c>
    </row>
    <row r="26" spans="1:7" ht="12" customHeight="1">
      <c r="A26" s="39"/>
      <c r="B26" s="64"/>
      <c r="C26" s="65"/>
      <c r="D26" s="65"/>
      <c r="E26" s="65"/>
      <c r="F26" s="64"/>
      <c r="G26" s="64"/>
    </row>
    <row r="27" spans="1:7" ht="12" customHeight="1">
      <c r="A27" s="39"/>
      <c r="B27" s="14" t="s">
        <v>23</v>
      </c>
      <c r="C27" s="15"/>
      <c r="D27" s="15"/>
      <c r="E27" s="15"/>
      <c r="F27" s="16"/>
      <c r="G27" s="16"/>
    </row>
    <row r="28" spans="1:7" ht="12" customHeight="1">
      <c r="A28" s="43"/>
      <c r="B28" s="66"/>
      <c r="C28" s="67"/>
      <c r="D28" s="67"/>
      <c r="E28" s="67"/>
      <c r="F28" s="68"/>
      <c r="G28" s="68"/>
    </row>
    <row r="29" spans="1:7" ht="12" customHeight="1">
      <c r="A29" s="39"/>
      <c r="B29" s="58" t="s">
        <v>24</v>
      </c>
      <c r="C29" s="59"/>
      <c r="D29" s="60"/>
      <c r="E29" s="60"/>
      <c r="F29" s="61"/>
      <c r="G29" s="61"/>
    </row>
    <row r="30" spans="1:7" ht="24" customHeight="1">
      <c r="A30" s="39"/>
      <c r="B30" s="69" t="s">
        <v>15</v>
      </c>
      <c r="C30" s="69" t="s">
        <v>16</v>
      </c>
      <c r="D30" s="69" t="s">
        <v>17</v>
      </c>
      <c r="E30" s="69" t="s">
        <v>81</v>
      </c>
      <c r="F30" s="70" t="s">
        <v>19</v>
      </c>
      <c r="G30" s="69" t="s">
        <v>20</v>
      </c>
    </row>
    <row r="31" spans="1:7" ht="12.75" customHeight="1">
      <c r="A31" s="49"/>
      <c r="B31" s="2" t="s">
        <v>94</v>
      </c>
      <c r="C31" s="8" t="s">
        <v>25</v>
      </c>
      <c r="D31" s="9">
        <v>0.375</v>
      </c>
      <c r="E31" s="4" t="s">
        <v>66</v>
      </c>
      <c r="F31" s="7">
        <v>280000</v>
      </c>
      <c r="G31" s="7">
        <f>D31*F31</f>
        <v>105000</v>
      </c>
    </row>
    <row r="32" spans="1:7" ht="12.75" customHeight="1">
      <c r="A32" s="49"/>
      <c r="B32" s="2" t="s">
        <v>67</v>
      </c>
      <c r="C32" s="8" t="s">
        <v>25</v>
      </c>
      <c r="D32" s="9">
        <v>0.25</v>
      </c>
      <c r="E32" s="4" t="s">
        <v>66</v>
      </c>
      <c r="F32" s="7">
        <v>144000</v>
      </c>
      <c r="G32" s="7">
        <f>D32*F32</f>
        <v>36000</v>
      </c>
    </row>
    <row r="33" spans="1:7" ht="12.75" customHeight="1">
      <c r="A33" s="49"/>
      <c r="B33" s="2" t="s">
        <v>70</v>
      </c>
      <c r="C33" s="8" t="s">
        <v>25</v>
      </c>
      <c r="D33" s="9">
        <v>0.125</v>
      </c>
      <c r="E33" s="4" t="s">
        <v>66</v>
      </c>
      <c r="F33" s="7">
        <v>240000</v>
      </c>
      <c r="G33" s="7">
        <f>D33*F33</f>
        <v>30000</v>
      </c>
    </row>
    <row r="34" spans="1:7" ht="12.75" customHeight="1">
      <c r="A34" s="49"/>
      <c r="B34" s="2" t="s">
        <v>68</v>
      </c>
      <c r="C34" s="8" t="s">
        <v>25</v>
      </c>
      <c r="D34" s="9">
        <v>0.125</v>
      </c>
      <c r="E34" s="4" t="s">
        <v>66</v>
      </c>
      <c r="F34" s="7">
        <v>144000</v>
      </c>
      <c r="G34" s="7">
        <f>D34*F34</f>
        <v>18000</v>
      </c>
    </row>
    <row r="35" spans="1:7" ht="12.75" customHeight="1">
      <c r="A35" s="49"/>
      <c r="B35" s="2" t="s">
        <v>71</v>
      </c>
      <c r="C35" s="8" t="s">
        <v>25</v>
      </c>
      <c r="D35" s="9">
        <v>0.125</v>
      </c>
      <c r="E35" s="4" t="s">
        <v>69</v>
      </c>
      <c r="F35" s="7">
        <v>144000</v>
      </c>
      <c r="G35" s="7">
        <f>D35*F35</f>
        <v>18000</v>
      </c>
    </row>
    <row r="36" spans="1:7" ht="13.5" customHeight="1">
      <c r="A36" s="49"/>
      <c r="B36" s="2" t="s">
        <v>72</v>
      </c>
      <c r="C36" s="8" t="s">
        <v>25</v>
      </c>
      <c r="D36" s="9">
        <v>0.25</v>
      </c>
      <c r="E36" s="4" t="s">
        <v>26</v>
      </c>
      <c r="F36" s="7">
        <v>144000</v>
      </c>
      <c r="G36" s="7">
        <f>D36*F36</f>
        <v>36000</v>
      </c>
    </row>
    <row r="37" spans="1:7" ht="12.75" customHeight="1">
      <c r="A37" s="39"/>
      <c r="B37" s="14" t="s">
        <v>27</v>
      </c>
      <c r="C37" s="15"/>
      <c r="D37" s="15"/>
      <c r="E37" s="15"/>
      <c r="F37" s="16"/>
      <c r="G37" s="17">
        <f>SUM(G31:G36)</f>
        <v>243000</v>
      </c>
    </row>
    <row r="38" spans="1:7" ht="12" customHeight="1">
      <c r="A38" s="43"/>
      <c r="B38" s="66"/>
      <c r="C38" s="67"/>
      <c r="D38" s="67"/>
      <c r="E38" s="67"/>
      <c r="F38" s="68"/>
      <c r="G38" s="68"/>
    </row>
    <row r="39" spans="1:7" ht="12" customHeight="1">
      <c r="A39" s="39"/>
      <c r="B39" s="58" t="s">
        <v>28</v>
      </c>
      <c r="C39" s="59"/>
      <c r="D39" s="60"/>
      <c r="E39" s="60"/>
      <c r="F39" s="61"/>
      <c r="G39" s="61"/>
    </row>
    <row r="40" spans="1:11" ht="24" customHeight="1">
      <c r="A40" s="39"/>
      <c r="B40" s="70" t="s">
        <v>29</v>
      </c>
      <c r="C40" s="70" t="s">
        <v>30</v>
      </c>
      <c r="D40" s="70" t="s">
        <v>31</v>
      </c>
      <c r="E40" s="70" t="s">
        <v>18</v>
      </c>
      <c r="F40" s="70" t="s">
        <v>19</v>
      </c>
      <c r="G40" s="70" t="s">
        <v>20</v>
      </c>
      <c r="K40" s="71"/>
    </row>
    <row r="41" spans="1:11" ht="12.75" customHeight="1">
      <c r="A41" s="49"/>
      <c r="B41" s="18" t="s">
        <v>32</v>
      </c>
      <c r="C41" s="19"/>
      <c r="D41" s="27"/>
      <c r="E41" s="27"/>
      <c r="F41" s="27"/>
      <c r="G41" s="27"/>
      <c r="K41" s="71"/>
    </row>
    <row r="42" spans="1:7" ht="12.75" customHeight="1">
      <c r="A42" s="49"/>
      <c r="B42" s="5" t="s">
        <v>73</v>
      </c>
      <c r="C42" s="20" t="s">
        <v>35</v>
      </c>
      <c r="D42" s="28">
        <v>25</v>
      </c>
      <c r="E42" s="3" t="s">
        <v>78</v>
      </c>
      <c r="F42" s="29">
        <v>5116</v>
      </c>
      <c r="G42" s="29">
        <f>(D42*F42)</f>
        <v>127900</v>
      </c>
    </row>
    <row r="43" spans="1:7" ht="12.75" customHeight="1">
      <c r="A43" s="49"/>
      <c r="B43" s="5" t="s">
        <v>33</v>
      </c>
      <c r="C43" s="20"/>
      <c r="D43" s="28"/>
      <c r="E43" s="3"/>
      <c r="F43" s="29"/>
      <c r="G43" s="29"/>
    </row>
    <row r="44" spans="1:7" ht="12.75" customHeight="1">
      <c r="A44" s="49"/>
      <c r="B44" s="5" t="s">
        <v>88</v>
      </c>
      <c r="C44" s="20" t="s">
        <v>34</v>
      </c>
      <c r="D44" s="28">
        <v>300</v>
      </c>
      <c r="E44" s="3" t="s">
        <v>79</v>
      </c>
      <c r="F44" s="29">
        <v>1499</v>
      </c>
      <c r="G44" s="29">
        <f>(D44*F44)</f>
        <v>449700</v>
      </c>
    </row>
    <row r="45" spans="1:7" ht="12.75" customHeight="1">
      <c r="A45" s="49"/>
      <c r="B45" s="22" t="s">
        <v>74</v>
      </c>
      <c r="C45" s="23" t="s">
        <v>34</v>
      </c>
      <c r="D45" s="30">
        <v>300</v>
      </c>
      <c r="E45" s="30" t="s">
        <v>79</v>
      </c>
      <c r="F45" s="29">
        <v>1409</v>
      </c>
      <c r="G45" s="29">
        <f>(D45*F45)</f>
        <v>422700</v>
      </c>
    </row>
    <row r="46" spans="1:7" ht="12.75" customHeight="1">
      <c r="A46" s="49"/>
      <c r="B46" s="5" t="s">
        <v>75</v>
      </c>
      <c r="C46" s="20" t="s">
        <v>34</v>
      </c>
      <c r="D46" s="28">
        <v>150</v>
      </c>
      <c r="E46" s="3" t="s">
        <v>79</v>
      </c>
      <c r="F46" s="29">
        <v>1428</v>
      </c>
      <c r="G46" s="29">
        <f>(D46*F46)</f>
        <v>214200</v>
      </c>
    </row>
    <row r="47" spans="1:7" ht="12.75" customHeight="1">
      <c r="A47" s="49"/>
      <c r="B47" s="5" t="s">
        <v>76</v>
      </c>
      <c r="C47" s="20" t="s">
        <v>35</v>
      </c>
      <c r="D47" s="28">
        <v>1000</v>
      </c>
      <c r="E47" s="3" t="s">
        <v>78</v>
      </c>
      <c r="F47" s="29">
        <v>188</v>
      </c>
      <c r="G47" s="29">
        <f>(D47*F47)</f>
        <v>188000</v>
      </c>
    </row>
    <row r="48" spans="1:7" ht="12.75" customHeight="1">
      <c r="A48" s="49"/>
      <c r="B48" s="22" t="s">
        <v>36</v>
      </c>
      <c r="C48" s="23"/>
      <c r="D48" s="30"/>
      <c r="E48" s="30"/>
      <c r="F48" s="29"/>
      <c r="G48" s="29"/>
    </row>
    <row r="49" spans="1:7" ht="12.75" customHeight="1">
      <c r="A49" s="49"/>
      <c r="B49" s="24" t="s">
        <v>95</v>
      </c>
      <c r="C49" s="25" t="s">
        <v>77</v>
      </c>
      <c r="D49" s="31">
        <v>1</v>
      </c>
      <c r="E49" s="32" t="s">
        <v>80</v>
      </c>
      <c r="F49" s="33">
        <v>22400</v>
      </c>
      <c r="G49" s="33">
        <f>(D49*F49)</f>
        <v>22400</v>
      </c>
    </row>
    <row r="50" spans="1:7" ht="13.5" customHeight="1">
      <c r="A50" s="39"/>
      <c r="B50" s="14" t="s">
        <v>37</v>
      </c>
      <c r="C50" s="15"/>
      <c r="D50" s="72"/>
      <c r="E50" s="72"/>
      <c r="F50" s="72"/>
      <c r="G50" s="73">
        <f>SUM(G41:G49)</f>
        <v>1424900</v>
      </c>
    </row>
    <row r="51" spans="1:7" ht="12" customHeight="1">
      <c r="A51" s="43"/>
      <c r="B51" s="66"/>
      <c r="C51" s="67"/>
      <c r="D51" s="67"/>
      <c r="E51" s="74"/>
      <c r="F51" s="68"/>
      <c r="G51" s="68"/>
    </row>
    <row r="52" spans="1:7" ht="12" customHeight="1">
      <c r="A52" s="39"/>
      <c r="B52" s="58" t="s">
        <v>38</v>
      </c>
      <c r="C52" s="59"/>
      <c r="D52" s="60"/>
      <c r="E52" s="60"/>
      <c r="F52" s="61"/>
      <c r="G52" s="61"/>
    </row>
    <row r="53" spans="1:7" ht="24" customHeight="1">
      <c r="A53" s="39"/>
      <c r="B53" s="69" t="s">
        <v>39</v>
      </c>
      <c r="C53" s="70" t="s">
        <v>30</v>
      </c>
      <c r="D53" s="70" t="s">
        <v>31</v>
      </c>
      <c r="E53" s="69" t="s">
        <v>18</v>
      </c>
      <c r="F53" s="70" t="s">
        <v>19</v>
      </c>
      <c r="G53" s="69" t="s">
        <v>20</v>
      </c>
    </row>
    <row r="54" spans="1:7" ht="12.75" customHeight="1">
      <c r="A54" s="49"/>
      <c r="B54" s="2"/>
      <c r="C54" s="20"/>
      <c r="D54" s="21"/>
      <c r="E54" s="8"/>
      <c r="F54" s="26"/>
      <c r="G54" s="21"/>
    </row>
    <row r="55" spans="1:7" ht="13.5" customHeight="1">
      <c r="A55" s="39"/>
      <c r="B55" s="75" t="s">
        <v>40</v>
      </c>
      <c r="C55" s="76"/>
      <c r="D55" s="76"/>
      <c r="E55" s="76"/>
      <c r="F55" s="77"/>
      <c r="G55" s="78"/>
    </row>
    <row r="56" spans="1:7" ht="12" customHeight="1">
      <c r="A56" s="43"/>
      <c r="B56" s="79"/>
      <c r="C56" s="79"/>
      <c r="D56" s="79"/>
      <c r="E56" s="79"/>
      <c r="F56" s="80"/>
      <c r="G56" s="80"/>
    </row>
    <row r="57" spans="1:7" ht="12" customHeight="1">
      <c r="A57" s="35"/>
      <c r="B57" s="138" t="s">
        <v>41</v>
      </c>
      <c r="C57" s="139"/>
      <c r="D57" s="139"/>
      <c r="E57" s="139"/>
      <c r="F57" s="139"/>
      <c r="G57" s="140">
        <f>G22+G37+G50+G55</f>
        <v>1667900</v>
      </c>
    </row>
    <row r="58" spans="1:7" ht="12" customHeight="1">
      <c r="A58" s="35"/>
      <c r="B58" s="141" t="s">
        <v>42</v>
      </c>
      <c r="C58" s="81"/>
      <c r="D58" s="81"/>
      <c r="E58" s="81"/>
      <c r="F58" s="81"/>
      <c r="G58" s="142">
        <f>G57*0.05</f>
        <v>83395</v>
      </c>
    </row>
    <row r="59" spans="1:7" ht="12" customHeight="1">
      <c r="A59" s="35"/>
      <c r="B59" s="143" t="s">
        <v>43</v>
      </c>
      <c r="C59" s="82"/>
      <c r="D59" s="82"/>
      <c r="E59" s="82"/>
      <c r="F59" s="82"/>
      <c r="G59" s="144">
        <f>G58+G57</f>
        <v>1751295</v>
      </c>
    </row>
    <row r="60" spans="1:7" ht="12" customHeight="1">
      <c r="A60" s="35"/>
      <c r="B60" s="141" t="s">
        <v>44</v>
      </c>
      <c r="C60" s="81"/>
      <c r="D60" s="81"/>
      <c r="E60" s="81"/>
      <c r="F60" s="81"/>
      <c r="G60" s="142">
        <f>G12</f>
        <v>2080000</v>
      </c>
    </row>
    <row r="61" spans="1:7" ht="12" customHeight="1">
      <c r="A61" s="35"/>
      <c r="B61" s="145" t="s">
        <v>45</v>
      </c>
      <c r="C61" s="146"/>
      <c r="D61" s="146"/>
      <c r="E61" s="146"/>
      <c r="F61" s="146"/>
      <c r="G61" s="147">
        <f>G60-G59</f>
        <v>328705</v>
      </c>
    </row>
    <row r="62" spans="1:7" ht="12" customHeight="1">
      <c r="A62" s="35"/>
      <c r="B62" s="83" t="s">
        <v>86</v>
      </c>
      <c r="C62" s="84"/>
      <c r="D62" s="84"/>
      <c r="E62" s="84"/>
      <c r="F62" s="84"/>
      <c r="G62" s="85"/>
    </row>
    <row r="63" spans="1:7" ht="12.75" customHeight="1" thickBot="1">
      <c r="A63" s="35"/>
      <c r="B63" s="86"/>
      <c r="C63" s="84"/>
      <c r="D63" s="84"/>
      <c r="E63" s="84"/>
      <c r="F63" s="84"/>
      <c r="G63" s="85"/>
    </row>
    <row r="64" spans="1:7" ht="12" customHeight="1">
      <c r="A64" s="35"/>
      <c r="B64" s="87" t="s">
        <v>87</v>
      </c>
      <c r="C64" s="88"/>
      <c r="D64" s="88"/>
      <c r="E64" s="88"/>
      <c r="F64" s="89"/>
      <c r="G64" s="85"/>
    </row>
    <row r="65" spans="1:7" ht="12" customHeight="1">
      <c r="A65" s="35"/>
      <c r="B65" s="90" t="s">
        <v>46</v>
      </c>
      <c r="C65" s="35"/>
      <c r="D65" s="35"/>
      <c r="E65" s="35"/>
      <c r="F65" s="91"/>
      <c r="G65" s="85"/>
    </row>
    <row r="66" spans="1:7" ht="12" customHeight="1">
      <c r="A66" s="35"/>
      <c r="B66" s="90" t="s">
        <v>47</v>
      </c>
      <c r="C66" s="35"/>
      <c r="D66" s="35"/>
      <c r="E66" s="35"/>
      <c r="F66" s="91"/>
      <c r="G66" s="85"/>
    </row>
    <row r="67" spans="1:7" ht="12" customHeight="1">
      <c r="A67" s="35"/>
      <c r="B67" s="90" t="s">
        <v>48</v>
      </c>
      <c r="C67" s="35"/>
      <c r="D67" s="35"/>
      <c r="E67" s="35"/>
      <c r="F67" s="91"/>
      <c r="G67" s="85"/>
    </row>
    <row r="68" spans="1:7" ht="12" customHeight="1">
      <c r="A68" s="35"/>
      <c r="B68" s="90" t="s">
        <v>49</v>
      </c>
      <c r="C68" s="35"/>
      <c r="D68" s="35"/>
      <c r="E68" s="35"/>
      <c r="F68" s="91"/>
      <c r="G68" s="85"/>
    </row>
    <row r="69" spans="1:7" ht="12" customHeight="1">
      <c r="A69" s="35"/>
      <c r="B69" s="90" t="s">
        <v>50</v>
      </c>
      <c r="C69" s="35"/>
      <c r="D69" s="35"/>
      <c r="E69" s="35"/>
      <c r="F69" s="91"/>
      <c r="G69" s="85"/>
    </row>
    <row r="70" spans="1:7" ht="12.75" customHeight="1" thickBot="1">
      <c r="A70" s="35"/>
      <c r="B70" s="92" t="s">
        <v>51</v>
      </c>
      <c r="C70" s="93"/>
      <c r="D70" s="93"/>
      <c r="E70" s="93"/>
      <c r="F70" s="94"/>
      <c r="G70" s="85"/>
    </row>
    <row r="71" spans="1:7" ht="12.75" customHeight="1">
      <c r="A71" s="35"/>
      <c r="B71" s="86"/>
      <c r="C71" s="35"/>
      <c r="D71" s="35"/>
      <c r="E71" s="35"/>
      <c r="F71" s="35"/>
      <c r="G71" s="85"/>
    </row>
    <row r="72" spans="1:7" ht="15" customHeight="1" thickBot="1">
      <c r="A72" s="35"/>
      <c r="B72" s="128" t="s">
        <v>52</v>
      </c>
      <c r="C72" s="129"/>
      <c r="D72" s="95"/>
      <c r="E72" s="96"/>
      <c r="F72" s="96"/>
      <c r="G72" s="85"/>
    </row>
    <row r="73" spans="1:7" ht="12" customHeight="1">
      <c r="A73" s="35"/>
      <c r="B73" s="97" t="s">
        <v>39</v>
      </c>
      <c r="C73" s="98" t="s">
        <v>92</v>
      </c>
      <c r="D73" s="99" t="s">
        <v>53</v>
      </c>
      <c r="E73" s="96"/>
      <c r="F73" s="96"/>
      <c r="G73" s="85"/>
    </row>
    <row r="74" spans="1:7" ht="12" customHeight="1">
      <c r="A74" s="35"/>
      <c r="B74" s="100" t="s">
        <v>54</v>
      </c>
      <c r="C74" s="101">
        <f>G22</f>
        <v>0</v>
      </c>
      <c r="D74" s="102">
        <f>(C74/C80)</f>
        <v>0</v>
      </c>
      <c r="E74" s="96"/>
      <c r="F74" s="96"/>
      <c r="G74" s="85"/>
    </row>
    <row r="75" spans="1:7" ht="12" customHeight="1">
      <c r="A75" s="35"/>
      <c r="B75" s="100" t="s">
        <v>55</v>
      </c>
      <c r="C75" s="103">
        <f>G27</f>
        <v>0</v>
      </c>
      <c r="D75" s="102">
        <v>0</v>
      </c>
      <c r="E75" s="96"/>
      <c r="F75" s="96"/>
      <c r="G75" s="85"/>
    </row>
    <row r="76" spans="1:7" ht="12" customHeight="1">
      <c r="A76" s="35"/>
      <c r="B76" s="100" t="s">
        <v>56</v>
      </c>
      <c r="C76" s="101">
        <f>G37</f>
        <v>243000</v>
      </c>
      <c r="D76" s="102">
        <f>(C76/C80)</f>
        <v>0.13875446455337337</v>
      </c>
      <c r="E76" s="96"/>
      <c r="F76" s="96"/>
      <c r="G76" s="85"/>
    </row>
    <row r="77" spans="1:7" ht="12" customHeight="1">
      <c r="A77" s="35"/>
      <c r="B77" s="100" t="s">
        <v>29</v>
      </c>
      <c r="C77" s="101">
        <f>G50</f>
        <v>1424900</v>
      </c>
      <c r="D77" s="102">
        <f>(C77/C80)</f>
        <v>0.8136264878275791</v>
      </c>
      <c r="E77" s="96"/>
      <c r="F77" s="96"/>
      <c r="G77" s="85"/>
    </row>
    <row r="78" spans="1:7" ht="12" customHeight="1">
      <c r="A78" s="35"/>
      <c r="B78" s="100" t="s">
        <v>57</v>
      </c>
      <c r="C78" s="104">
        <f>G55</f>
        <v>0</v>
      </c>
      <c r="D78" s="102">
        <f>(C78/C80)</f>
        <v>0</v>
      </c>
      <c r="E78" s="105"/>
      <c r="F78" s="105"/>
      <c r="G78" s="85"/>
    </row>
    <row r="79" spans="1:7" ht="12" customHeight="1">
      <c r="A79" s="35"/>
      <c r="B79" s="100" t="s">
        <v>58</v>
      </c>
      <c r="C79" s="104">
        <f>G58</f>
        <v>83395</v>
      </c>
      <c r="D79" s="102">
        <f>(C79/C80)</f>
        <v>0.047619047619047616</v>
      </c>
      <c r="E79" s="105"/>
      <c r="F79" s="105"/>
      <c r="G79" s="85"/>
    </row>
    <row r="80" spans="1:7" ht="12.75" customHeight="1" thickBot="1">
      <c r="A80" s="35"/>
      <c r="B80" s="106" t="s">
        <v>59</v>
      </c>
      <c r="C80" s="107">
        <f>SUM(C74:C79)</f>
        <v>1751295</v>
      </c>
      <c r="D80" s="108">
        <f>SUM(D74:D79)</f>
        <v>1</v>
      </c>
      <c r="E80" s="105"/>
      <c r="F80" s="105"/>
      <c r="G80" s="85"/>
    </row>
    <row r="81" spans="1:7" ht="12" customHeight="1">
      <c r="A81" s="35"/>
      <c r="B81" s="86"/>
      <c r="C81" s="84"/>
      <c r="D81" s="84"/>
      <c r="E81" s="84"/>
      <c r="F81" s="84"/>
      <c r="G81" s="85"/>
    </row>
    <row r="82" spans="1:7" ht="12.75" customHeight="1">
      <c r="A82" s="35"/>
      <c r="B82" s="34"/>
      <c r="C82" s="84"/>
      <c r="D82" s="84"/>
      <c r="E82" s="84"/>
      <c r="F82" s="84"/>
      <c r="G82" s="85"/>
    </row>
    <row r="83" spans="1:7" ht="12" customHeight="1" thickBot="1">
      <c r="A83" s="109"/>
      <c r="B83" s="110"/>
      <c r="C83" s="111" t="s">
        <v>89</v>
      </c>
      <c r="D83" s="112"/>
      <c r="E83" s="113"/>
      <c r="F83" s="114"/>
      <c r="G83" s="85"/>
    </row>
    <row r="84" spans="1:7" ht="12" customHeight="1">
      <c r="A84" s="35"/>
      <c r="B84" s="115" t="s">
        <v>93</v>
      </c>
      <c r="C84" s="116">
        <v>700</v>
      </c>
      <c r="D84" s="116">
        <v>800</v>
      </c>
      <c r="E84" s="117">
        <v>900</v>
      </c>
      <c r="F84" s="118"/>
      <c r="G84" s="119"/>
    </row>
    <row r="85" spans="1:7" ht="12.75" customHeight="1" thickBot="1">
      <c r="A85" s="35"/>
      <c r="B85" s="106" t="s">
        <v>90</v>
      </c>
      <c r="C85" s="107">
        <f>+$C$80/C84</f>
        <v>2501.85</v>
      </c>
      <c r="D85" s="107">
        <f>+$C$80/D84</f>
        <v>2189.11875</v>
      </c>
      <c r="E85" s="107">
        <f>+$C$80/E84</f>
        <v>1945.8833333333334</v>
      </c>
      <c r="F85" s="118"/>
      <c r="G85" s="119"/>
    </row>
    <row r="86" spans="1:7" ht="15" customHeight="1">
      <c r="A86" s="35"/>
      <c r="B86" s="83" t="s">
        <v>60</v>
      </c>
      <c r="C86" s="35"/>
      <c r="D86" s="35"/>
      <c r="E86" s="35"/>
      <c r="F86" s="35"/>
      <c r="G86" s="35"/>
    </row>
    <row r="87" ht="11.25" customHeight="1">
      <c r="A87" s="71"/>
    </row>
    <row r="88" ht="11.25" customHeight="1">
      <c r="A88" s="71"/>
    </row>
  </sheetData>
  <sheetProtection/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dcterms:created xsi:type="dcterms:W3CDTF">2020-11-27T12:49:26Z</dcterms:created>
  <dcterms:modified xsi:type="dcterms:W3CDTF">2022-07-04T13:52:23Z</dcterms:modified>
  <cp:category/>
  <cp:version/>
  <cp:contentType/>
  <cp:contentStatus/>
</cp:coreProperties>
</file>