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ONCOCHE\"/>
    </mc:Choice>
  </mc:AlternateContent>
  <bookViews>
    <workbookView xWindow="0" yWindow="0" windowWidth="20490" windowHeight="7155"/>
  </bookViews>
  <sheets>
    <sheet name="Pradera Permanente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G22" i="1" l="1"/>
  <c r="C75" i="1" s="1"/>
  <c r="G51" i="1"/>
  <c r="C78" i="1" s="1"/>
  <c r="G37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<sst xmlns="http://schemas.openxmlformats.org/spreadsheetml/2006/main" count="133" uniqueCount="93">
  <si>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</si>
  <si>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</si>
  <si>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</si>
  <si>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</si>
  <si>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</si>
  <si>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</si>
  <si>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</si>
  <si>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</si>
  <si>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</si>
  <si>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</si>
  <si>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</si>
  <si>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</si>
  <si>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</si>
  <si>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</si>
  <si>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</si>
  <si>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</si>
  <si>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</si>
  <si>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</si>
  <si>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</si>
  <si>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</si>
  <si>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</si>
  <si>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</si>
  <si>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</si>
  <si>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</si>
  <si>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</si>
  <si>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</si>
  <si>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</si>
  <si>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</si>
  <si>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</si>
  <si>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</si>
  <si>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</si>
  <si>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</si>
  <si>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</si>
  <si>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</si>
  <si>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</si>
  <si>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</si>
  <si>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</si>
  <si>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</si>
  <si>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</si>
  <si>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</si>
  <si>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</si>
  <si>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</si>
  <si>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</si>
  <si>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</si>
  <si>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</si>
  <si>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</si>
  <si>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</si>
  <si>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</si>
  <si>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</si>
  <si>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</si>
  <si>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</si>
  <si>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</si>
  <si>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</si>
  <si>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</si>
  <si>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</si>
  <si>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</si>
  <si>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</si>
  <si>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</si>
  <si>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Araucanía</t>
  </si>
  <si>
    <t>Loncoche</t>
  </si>
  <si>
    <t>Sequía</t>
  </si>
  <si>
    <t>Rastraje</t>
  </si>
  <si>
    <t xml:space="preserve">Kg </t>
  </si>
  <si>
    <t xml:space="preserve">Lt </t>
  </si>
  <si>
    <t>PRADERA PERMANENTE</t>
  </si>
  <si>
    <t>Mezcla Triple mix: Ballica Stellar AR1; Pasto Ovillo y Festuca</t>
  </si>
  <si>
    <t>Fumigación</t>
  </si>
  <si>
    <t>Vibrocultivador</t>
  </si>
  <si>
    <t>Rodón</t>
  </si>
  <si>
    <t>Siembra</t>
  </si>
  <si>
    <t>Encaladora</t>
  </si>
  <si>
    <t>Febrero</t>
  </si>
  <si>
    <t>Marzo</t>
  </si>
  <si>
    <t>N° Jornadas/hrs</t>
  </si>
  <si>
    <t>Mezcla Triple Mix</t>
  </si>
  <si>
    <t>Superfosfato Triple</t>
  </si>
  <si>
    <t>Muriato de Potasio</t>
  </si>
  <si>
    <t>Urea</t>
  </si>
  <si>
    <t>ENMIENDAS</t>
  </si>
  <si>
    <t>Cal Soprocal</t>
  </si>
  <si>
    <t>Kg</t>
  </si>
  <si>
    <t>GLIFOSATO (BARBECHO)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</si>
  <si>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</si>
  <si>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</si>
  <si>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</si>
  <si>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($/Kilos de Carne) (*)</t>
  </si>
  <si>
    <t>Pastoreo directo</t>
  </si>
  <si>
    <t>Permanente</t>
  </si>
  <si>
    <t>$/há</t>
  </si>
  <si>
    <t>RENDIMIENTO (kg carne/há.)</t>
  </si>
  <si>
    <t>Enero 2023</t>
  </si>
  <si>
    <t>PRECIO ESPERADO (kg carne/há.)</t>
  </si>
  <si>
    <t>Rendimiento (kilos de carne/há)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</si>
</sst>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0" fontId="5" fillId="0" borderId="22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6" fillId="0" borderId="55" xfId="0" applyNumberFormat="1" applyFont="1" applyFill="1" applyBorder="1"/>
    <xf numFmtId="3" fontId="6" fillId="0" borderId="55" xfId="0" applyNumberFormat="1" applyFont="1" applyFill="1" applyBorder="1" applyAlignment="1">
      <alignment horizontal="center"/>
    </xf>
    <xf numFmtId="3" fontId="6" fillId="0" borderId="55" xfId="0" applyNumberFormat="1" applyFont="1" applyBorder="1"/>
    <xf numFmtId="3" fontId="6" fillId="0" borderId="55" xfId="0" applyNumberFormat="1" applyFont="1" applyBorder="1" applyAlignment="1">
      <alignment horizontal="center"/>
    </xf>
    <xf numFmtId="3" fontId="8" fillId="0" borderId="55" xfId="0" applyNumberFormat="1" applyFont="1" applyBorder="1" applyAlignment="1">
      <alignment horizontal="center"/>
    </xf>
    <xf numFmtId="164" fontId="8" fillId="0" borderId="55" xfId="0" applyNumberFormat="1" applyFont="1" applyBorder="1" applyAlignment="1">
      <alignment horizontal="center"/>
    </xf>
    <xf numFmtId="3" fontId="1" fillId="0" borderId="55" xfId="1" applyNumberFormat="1" applyFont="1" applyBorder="1" applyAlignment="1">
      <alignment horizontal="left"/>
    </xf>
    <xf numFmtId="3" fontId="1" fillId="0" borderId="55" xfId="1" applyNumberFormat="1" applyFont="1" applyBorder="1" applyAlignment="1">
      <alignment horizontal="center"/>
    </xf>
    <xf numFmtId="3" fontId="1" fillId="0" borderId="55" xfId="1" applyNumberFormat="1" applyFont="1" applyBorder="1" applyAlignment="1">
      <alignment horizontal="right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4" xfId="0" applyFont="1" applyFill="1" applyBorder="1" applyAlignment="1"/>
    <xf numFmtId="49" fontId="10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10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5" xfId="0" applyNumberFormat="1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Border="1" applyAlignment="1"/>
    <xf numFmtId="0" fontId="1" fillId="2" borderId="18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0" fontId="1" fillId="2" borderId="24" xfId="0" applyFont="1" applyFill="1" applyBorder="1" applyAlignment="1"/>
    <xf numFmtId="49" fontId="10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3" borderId="29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165" fontId="10" fillId="3" borderId="30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165" fontId="10" fillId="5" borderId="30" xfId="0" applyNumberFormat="1" applyFont="1" applyFill="1" applyBorder="1" applyAlignment="1">
      <alignment vertical="center"/>
    </xf>
    <xf numFmtId="49" fontId="10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165" fontId="10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8" borderId="42" xfId="0" applyFont="1" applyFill="1" applyBorder="1" applyAlignment="1"/>
    <xf numFmtId="0" fontId="1" fillId="6" borderId="22" xfId="0" applyFont="1" applyFill="1" applyBorder="1" applyAlignment="1"/>
    <xf numFmtId="49" fontId="3" fillId="7" borderId="33" xfId="0" applyNumberFormat="1" applyFont="1" applyFill="1" applyBorder="1" applyAlignment="1">
      <alignment vertical="center"/>
    </xf>
    <xf numFmtId="49" fontId="3" fillId="7" borderId="23" xfId="0" applyNumberFormat="1" applyFont="1" applyFill="1" applyBorder="1" applyAlignment="1">
      <alignment vertical="center"/>
    </xf>
    <xf numFmtId="49" fontId="1" fillId="7" borderId="34" xfId="0" applyNumberFormat="1" applyFont="1" applyFill="1" applyBorder="1" applyAlignment="1"/>
    <xf numFmtId="49" fontId="3" fillId="2" borderId="3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49" fontId="3" fillId="7" borderId="37" xfId="0" applyNumberFormat="1" applyFont="1" applyFill="1" applyBorder="1" applyAlignment="1">
      <alignment vertical="center"/>
    </xf>
    <xf numFmtId="166" fontId="3" fillId="7" borderId="38" xfId="0" applyNumberFormat="1" applyFont="1" applyFill="1" applyBorder="1" applyAlignment="1">
      <alignment vertical="center"/>
    </xf>
    <xf numFmtId="9" fontId="3" fillId="7" borderId="39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0" fillId="8" borderId="21" xfId="0" applyFont="1" applyFill="1" applyBorder="1" applyAlignment="1">
      <alignment vertical="center"/>
    </xf>
    <xf numFmtId="49" fontId="4" fillId="8" borderId="22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49" fontId="3" fillId="7" borderId="52" xfId="0" applyNumberFormat="1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165" fontId="3" fillId="2" borderId="22" xfId="0" applyNumberFormat="1" applyFont="1" applyFill="1" applyBorder="1" applyAlignment="1">
      <alignment vertical="center"/>
    </xf>
    <xf numFmtId="166" fontId="3" fillId="7" borderId="39" xfId="0" applyNumberFormat="1" applyFont="1" applyFill="1" applyBorder="1" applyAlignment="1">
      <alignment vertical="center"/>
    </xf>
    <xf numFmtId="3" fontId="3" fillId="7" borderId="53" xfId="0" applyNumberFormat="1" applyFont="1" applyFill="1" applyBorder="1" applyAlignment="1">
      <alignment vertical="center"/>
    </xf>
    <xf numFmtId="3" fontId="3" fillId="7" borderId="54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/>
    </xf>
    <xf numFmtId="14" fontId="1" fillId="2" borderId="6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vertical="center"/>
    </xf>
    <xf numFmtId="164" fontId="1" fillId="0" borderId="55" xfId="1" applyNumberFormat="1" applyFont="1" applyBorder="1" applyAlignment="1">
      <alignment horizontal="right"/>
    </xf>
    <xf numFmtId="0" fontId="2" fillId="3" borderId="15" xfId="0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3" fontId="7" fillId="0" borderId="55" xfId="0" applyNumberFormat="1" applyFont="1" applyFill="1" applyBorder="1" applyAlignment="1">
      <alignment horizontal="right"/>
    </xf>
    <xf numFmtId="3" fontId="6" fillId="0" borderId="55" xfId="0" applyNumberFormat="1" applyFont="1" applyFill="1" applyBorder="1" applyAlignment="1">
      <alignment horizontal="right"/>
    </xf>
    <xf numFmtId="3" fontId="8" fillId="0" borderId="55" xfId="0" applyNumberFormat="1" applyFont="1" applyBorder="1" applyAlignment="1">
      <alignment horizontal="right"/>
    </xf>
    <xf numFmtId="3" fontId="6" fillId="0" borderId="55" xfId="0" applyNumberFormat="1" applyFont="1" applyBorder="1" applyAlignment="1">
      <alignment horizontal="right"/>
    </xf>
    <xf numFmtId="165" fontId="10" fillId="5" borderId="32" xfId="0" applyNumberFormat="1" applyFont="1" applyFill="1" applyBorder="1" applyAlignment="1">
      <alignment vertical="center"/>
    </xf>
    <xf numFmtId="49" fontId="4" fillId="8" borderId="40" xfId="0" applyNumberFormat="1" applyFont="1" applyFill="1" applyBorder="1" applyAlignment="1">
      <alignment vertical="center"/>
    </xf>
    <xf numFmtId="0" fontId="3" fillId="8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241300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15" workbookViewId="0">
      <selection activeCell="I82" sqref="I8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44" customFormat="1" ht="12.75" customHeight="1" x14ac:dyDescent="0.25">
      <c r="A9" s="39"/>
      <c r="B9" s="40" t="s">
        <v>0</v>
      </c>
      <c r="C9" s="133" t="s">
        <v>64</v>
      </c>
      <c r="D9" s="42"/>
      <c r="E9" s="153" t="s">
        <v>89</v>
      </c>
      <c r="F9" s="154"/>
      <c r="G9" s="19">
        <v>1000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s="44" customFormat="1" ht="12.75" customHeight="1" x14ac:dyDescent="0.25">
      <c r="A10" s="39"/>
      <c r="B10" s="5" t="s">
        <v>1</v>
      </c>
      <c r="C10" s="134" t="s">
        <v>65</v>
      </c>
      <c r="D10" s="45"/>
      <c r="E10" s="151" t="s">
        <v>2</v>
      </c>
      <c r="F10" s="152"/>
      <c r="G10" s="24" t="s">
        <v>90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s="44" customFormat="1" ht="12.75" customHeight="1" x14ac:dyDescent="0.25">
      <c r="A11" s="39"/>
      <c r="B11" s="5" t="s">
        <v>3</v>
      </c>
      <c r="C11" s="135" t="s">
        <v>4</v>
      </c>
      <c r="D11" s="45"/>
      <c r="E11" s="151" t="s">
        <v>91</v>
      </c>
      <c r="F11" s="152"/>
      <c r="G11" s="137">
        <v>1900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s="44" customFormat="1" ht="12.75" customHeight="1" x14ac:dyDescent="0.25">
      <c r="A12" s="39"/>
      <c r="B12" s="5" t="s">
        <v>5</v>
      </c>
      <c r="C12" s="134" t="s">
        <v>58</v>
      </c>
      <c r="D12" s="45"/>
      <c r="E12" s="36" t="s">
        <v>6</v>
      </c>
      <c r="F12" s="37"/>
      <c r="G12" s="26">
        <f>(G9*G11)</f>
        <v>1900000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s="44" customFormat="1" ht="12.75" customHeight="1" x14ac:dyDescent="0.25">
      <c r="A13" s="39"/>
      <c r="B13" s="5" t="s">
        <v>7</v>
      </c>
      <c r="C13" s="135" t="s">
        <v>59</v>
      </c>
      <c r="D13" s="45"/>
      <c r="E13" s="151" t="s">
        <v>8</v>
      </c>
      <c r="F13" s="152"/>
      <c r="G13" s="24" t="s">
        <v>86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255" s="44" customFormat="1" ht="12.75" customHeight="1" x14ac:dyDescent="0.25">
      <c r="A14" s="39"/>
      <c r="B14" s="5" t="s">
        <v>9</v>
      </c>
      <c r="C14" s="135" t="s">
        <v>59</v>
      </c>
      <c r="D14" s="45"/>
      <c r="E14" s="151" t="s">
        <v>10</v>
      </c>
      <c r="F14" s="152"/>
      <c r="G14" s="24" t="s">
        <v>87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s="44" customFormat="1" ht="12.75" customHeight="1" x14ac:dyDescent="0.25">
      <c r="A15" s="39"/>
      <c r="B15" s="5" t="s">
        <v>11</v>
      </c>
      <c r="C15" s="136">
        <v>44720</v>
      </c>
      <c r="D15" s="45"/>
      <c r="E15" s="155" t="s">
        <v>12</v>
      </c>
      <c r="F15" s="156"/>
      <c r="G15" s="25" t="s">
        <v>60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s="44" customFormat="1" ht="12" customHeight="1" x14ac:dyDescent="0.25">
      <c r="A16" s="46"/>
      <c r="B16" s="47"/>
      <c r="C16" s="48"/>
      <c r="D16" s="49"/>
      <c r="E16" s="50"/>
      <c r="F16" s="50"/>
      <c r="G16" s="51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s="44" customFormat="1" ht="12" customHeight="1" x14ac:dyDescent="0.25">
      <c r="A17" s="52"/>
      <c r="B17" s="157" t="s">
        <v>13</v>
      </c>
      <c r="C17" s="158"/>
      <c r="D17" s="158"/>
      <c r="E17" s="158"/>
      <c r="F17" s="158"/>
      <c r="G17" s="158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44" customFormat="1" ht="12" customHeight="1" x14ac:dyDescent="0.25">
      <c r="A18" s="46"/>
      <c r="B18" s="53"/>
      <c r="C18" s="54"/>
      <c r="D18" s="54"/>
      <c r="E18" s="54"/>
      <c r="F18" s="55"/>
      <c r="G18" s="55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s="44" customFormat="1" ht="12" customHeight="1" x14ac:dyDescent="0.25">
      <c r="A19" s="39"/>
      <c r="B19" s="56" t="s">
        <v>14</v>
      </c>
      <c r="C19" s="57"/>
      <c r="D19" s="58"/>
      <c r="E19" s="58"/>
      <c r="F19" s="58"/>
      <c r="G19" s="5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s="44" customFormat="1" ht="24" customHeight="1" x14ac:dyDescent="0.25">
      <c r="A20" s="52"/>
      <c r="B20" s="59" t="s">
        <v>15</v>
      </c>
      <c r="C20" s="59" t="s">
        <v>16</v>
      </c>
      <c r="D20" s="59" t="s">
        <v>17</v>
      </c>
      <c r="E20" s="59" t="s">
        <v>18</v>
      </c>
      <c r="F20" s="59" t="s">
        <v>19</v>
      </c>
      <c r="G20" s="59" t="s">
        <v>20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s="44" customFormat="1" ht="12.75" customHeight="1" x14ac:dyDescent="0.25">
      <c r="A21" s="52"/>
      <c r="B21" s="23"/>
      <c r="C21" s="8"/>
      <c r="D21" s="32"/>
      <c r="E21" s="31"/>
      <c r="F21" s="7"/>
      <c r="G21" s="7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s="44" customFormat="1" ht="12.75" customHeight="1" x14ac:dyDescent="0.25">
      <c r="A22" s="52"/>
      <c r="B22" s="9" t="s">
        <v>21</v>
      </c>
      <c r="C22" s="10"/>
      <c r="D22" s="10"/>
      <c r="E22" s="10"/>
      <c r="F22" s="11"/>
      <c r="G22" s="12">
        <f>SUM(G21:G21)</f>
        <v>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44" customFormat="1" ht="12" customHeight="1" x14ac:dyDescent="0.25">
      <c r="A23" s="46"/>
      <c r="B23" s="53"/>
      <c r="C23" s="55"/>
      <c r="D23" s="55"/>
      <c r="E23" s="55"/>
      <c r="F23" s="60"/>
      <c r="G23" s="60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s="44" customFormat="1" ht="12" customHeight="1" x14ac:dyDescent="0.25">
      <c r="A24" s="39"/>
      <c r="B24" s="61" t="s">
        <v>22</v>
      </c>
      <c r="C24" s="62"/>
      <c r="D24" s="63"/>
      <c r="E24" s="63"/>
      <c r="F24" s="64"/>
      <c r="G24" s="64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255" s="44" customFormat="1" ht="24" customHeight="1" x14ac:dyDescent="0.25">
      <c r="A25" s="39"/>
      <c r="B25" s="65" t="s">
        <v>15</v>
      </c>
      <c r="C25" s="66" t="s">
        <v>16</v>
      </c>
      <c r="D25" s="66" t="s">
        <v>17</v>
      </c>
      <c r="E25" s="65" t="s">
        <v>18</v>
      </c>
      <c r="F25" s="66" t="s">
        <v>19</v>
      </c>
      <c r="G25" s="65" t="s">
        <v>20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s="44" customFormat="1" ht="12" customHeight="1" x14ac:dyDescent="0.25">
      <c r="A26" s="39"/>
      <c r="B26" s="67"/>
      <c r="C26" s="68"/>
      <c r="D26" s="68"/>
      <c r="E26" s="68"/>
      <c r="F26" s="67"/>
      <c r="G26" s="67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255" s="44" customFormat="1" ht="12" customHeight="1" x14ac:dyDescent="0.25">
      <c r="A27" s="39"/>
      <c r="B27" s="13" t="s">
        <v>23</v>
      </c>
      <c r="C27" s="14"/>
      <c r="D27" s="14"/>
      <c r="E27" s="14"/>
      <c r="F27" s="15"/>
      <c r="G27" s="15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s="44" customFormat="1" ht="12" customHeight="1" x14ac:dyDescent="0.25">
      <c r="A28" s="46"/>
      <c r="B28" s="69"/>
      <c r="C28" s="70"/>
      <c r="D28" s="70"/>
      <c r="E28" s="70"/>
      <c r="F28" s="71"/>
      <c r="G28" s="71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s="44" customFormat="1" ht="12" customHeight="1" x14ac:dyDescent="0.25">
      <c r="A29" s="39"/>
      <c r="B29" s="61" t="s">
        <v>24</v>
      </c>
      <c r="C29" s="62"/>
      <c r="D29" s="63"/>
      <c r="E29" s="63"/>
      <c r="F29" s="64"/>
      <c r="G29" s="64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</row>
    <row r="30" spans="1:255" s="44" customFormat="1" ht="24" customHeight="1" x14ac:dyDescent="0.25">
      <c r="A30" s="39"/>
      <c r="B30" s="72" t="s">
        <v>15</v>
      </c>
      <c r="C30" s="72" t="s">
        <v>16</v>
      </c>
      <c r="D30" s="72" t="s">
        <v>73</v>
      </c>
      <c r="E30" s="72" t="s">
        <v>18</v>
      </c>
      <c r="F30" s="73" t="s">
        <v>19</v>
      </c>
      <c r="G30" s="72" t="s">
        <v>20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5" s="44" customFormat="1" ht="12.75" customHeight="1" x14ac:dyDescent="0.25">
      <c r="A31" s="52"/>
      <c r="B31" s="33" t="s">
        <v>66</v>
      </c>
      <c r="C31" s="34" t="s">
        <v>25</v>
      </c>
      <c r="D31" s="138">
        <v>0.1</v>
      </c>
      <c r="E31" s="35" t="s">
        <v>71</v>
      </c>
      <c r="F31" s="35">
        <v>135000</v>
      </c>
      <c r="G31" s="7">
        <f t="shared" ref="G31:G36" si="0">(D31*F31)</f>
        <v>13500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s="44" customFormat="1" ht="12.75" customHeight="1" x14ac:dyDescent="0.25">
      <c r="A32" s="52"/>
      <c r="B32" s="33" t="s">
        <v>61</v>
      </c>
      <c r="C32" s="34" t="s">
        <v>25</v>
      </c>
      <c r="D32" s="138">
        <v>0.1</v>
      </c>
      <c r="E32" s="35" t="s">
        <v>72</v>
      </c>
      <c r="F32" s="35">
        <v>135000</v>
      </c>
      <c r="G32" s="7">
        <f t="shared" si="0"/>
        <v>13500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s="44" customFormat="1" ht="12.75" customHeight="1" x14ac:dyDescent="0.25">
      <c r="A33" s="52"/>
      <c r="B33" s="33" t="s">
        <v>67</v>
      </c>
      <c r="C33" s="34" t="s">
        <v>25</v>
      </c>
      <c r="D33" s="138">
        <v>0.1</v>
      </c>
      <c r="E33" s="35" t="s">
        <v>72</v>
      </c>
      <c r="F33" s="35">
        <v>240000</v>
      </c>
      <c r="G33" s="7">
        <f t="shared" si="0"/>
        <v>24000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s="44" customFormat="1" ht="12.75" customHeight="1" x14ac:dyDescent="0.25">
      <c r="A34" s="52"/>
      <c r="B34" s="33" t="s">
        <v>68</v>
      </c>
      <c r="C34" s="34" t="s">
        <v>25</v>
      </c>
      <c r="D34" s="138">
        <v>0.1</v>
      </c>
      <c r="E34" s="35" t="s">
        <v>72</v>
      </c>
      <c r="F34" s="35">
        <v>240000</v>
      </c>
      <c r="G34" s="7">
        <f t="shared" si="0"/>
        <v>24000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s="44" customFormat="1" ht="12.75" customHeight="1" x14ac:dyDescent="0.25">
      <c r="A35" s="52"/>
      <c r="B35" s="33" t="s">
        <v>70</v>
      </c>
      <c r="C35" s="34" t="s">
        <v>25</v>
      </c>
      <c r="D35" s="138">
        <v>0.1</v>
      </c>
      <c r="E35" s="35" t="s">
        <v>72</v>
      </c>
      <c r="F35" s="35">
        <v>195000</v>
      </c>
      <c r="G35" s="7">
        <f t="shared" si="0"/>
        <v>19500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s="44" customFormat="1" ht="12.75" customHeight="1" x14ac:dyDescent="0.25">
      <c r="A36" s="52"/>
      <c r="B36" s="33" t="s">
        <v>69</v>
      </c>
      <c r="C36" s="34" t="s">
        <v>25</v>
      </c>
      <c r="D36" s="138">
        <v>0.1</v>
      </c>
      <c r="E36" s="35" t="s">
        <v>72</v>
      </c>
      <c r="F36" s="35">
        <v>315000</v>
      </c>
      <c r="G36" s="7">
        <f t="shared" si="0"/>
        <v>31500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s="44" customFormat="1" ht="12.75" customHeight="1" x14ac:dyDescent="0.25">
      <c r="A37" s="39"/>
      <c r="B37" s="13" t="s">
        <v>26</v>
      </c>
      <c r="C37" s="14"/>
      <c r="D37" s="139"/>
      <c r="E37" s="139"/>
      <c r="F37" s="139"/>
      <c r="G37" s="140">
        <f>SUM(G31:G36)</f>
        <v>126000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44" customFormat="1" ht="12" customHeight="1" x14ac:dyDescent="0.25">
      <c r="A38" s="46"/>
      <c r="B38" s="69"/>
      <c r="C38" s="70"/>
      <c r="D38" s="70"/>
      <c r="E38" s="70"/>
      <c r="F38" s="71"/>
      <c r="G38" s="71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</row>
    <row r="39" spans="1:255" s="44" customFormat="1" ht="12" customHeight="1" x14ac:dyDescent="0.25">
      <c r="A39" s="39"/>
      <c r="B39" s="61" t="s">
        <v>27</v>
      </c>
      <c r="C39" s="62"/>
      <c r="D39" s="63"/>
      <c r="E39" s="63"/>
      <c r="F39" s="64"/>
      <c r="G39" s="64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</row>
    <row r="40" spans="1:255" s="44" customFormat="1" ht="24" customHeight="1" x14ac:dyDescent="0.25">
      <c r="A40" s="39"/>
      <c r="B40" s="73" t="s">
        <v>28</v>
      </c>
      <c r="C40" s="73" t="s">
        <v>29</v>
      </c>
      <c r="D40" s="73" t="s">
        <v>30</v>
      </c>
      <c r="E40" s="73" t="s">
        <v>18</v>
      </c>
      <c r="F40" s="73" t="s">
        <v>19</v>
      </c>
      <c r="G40" s="73" t="s">
        <v>20</v>
      </c>
      <c r="H40" s="43"/>
      <c r="I40" s="43"/>
      <c r="J40" s="43"/>
      <c r="K40" s="74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255" s="44" customFormat="1" ht="12.75" customHeight="1" x14ac:dyDescent="0.25">
      <c r="A41" s="52"/>
      <c r="B41" s="16" t="s">
        <v>31</v>
      </c>
      <c r="C41" s="17"/>
      <c r="D41" s="17"/>
      <c r="E41" s="17"/>
      <c r="F41" s="17"/>
      <c r="G41" s="17"/>
      <c r="H41" s="43"/>
      <c r="I41" s="43"/>
      <c r="J41" s="43"/>
      <c r="K41" s="74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44" customFormat="1" ht="12.75" customHeight="1" x14ac:dyDescent="0.25">
      <c r="A42" s="52"/>
      <c r="B42" s="6" t="s">
        <v>74</v>
      </c>
      <c r="C42" s="18" t="s">
        <v>80</v>
      </c>
      <c r="D42" s="141">
        <v>25</v>
      </c>
      <c r="E42" s="41" t="s">
        <v>72</v>
      </c>
      <c r="F42" s="142">
        <v>4868</v>
      </c>
      <c r="G42" s="142">
        <f>(D42*F42)</f>
        <v>121700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</row>
    <row r="43" spans="1:255" s="44" customFormat="1" ht="12.75" customHeight="1" x14ac:dyDescent="0.25">
      <c r="A43" s="52"/>
      <c r="B43" s="20" t="s">
        <v>32</v>
      </c>
      <c r="C43" s="21"/>
      <c r="D43" s="143"/>
      <c r="E43" s="143"/>
      <c r="F43" s="142"/>
      <c r="G43" s="142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</row>
    <row r="44" spans="1:255" s="44" customFormat="1" ht="12.75" customHeight="1" x14ac:dyDescent="0.25">
      <c r="A44" s="52"/>
      <c r="B44" s="27" t="s">
        <v>75</v>
      </c>
      <c r="C44" s="28" t="s">
        <v>62</v>
      </c>
      <c r="D44" s="144">
        <v>150</v>
      </c>
      <c r="E44" s="41" t="s">
        <v>72</v>
      </c>
      <c r="F44" s="142">
        <v>1476</v>
      </c>
      <c r="G44" s="142">
        <f>(D44*F44)</f>
        <v>221400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</row>
    <row r="45" spans="1:255" s="44" customFormat="1" ht="12.75" customHeight="1" x14ac:dyDescent="0.25">
      <c r="A45" s="52"/>
      <c r="B45" s="27" t="s">
        <v>76</v>
      </c>
      <c r="C45" s="28" t="s">
        <v>80</v>
      </c>
      <c r="D45" s="144">
        <v>100</v>
      </c>
      <c r="E45" s="41" t="s">
        <v>72</v>
      </c>
      <c r="F45" s="142">
        <v>1476</v>
      </c>
      <c r="G45" s="142">
        <f t="shared" ref="G45:G46" si="1">(D45*F45)</f>
        <v>147600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255" s="44" customFormat="1" ht="12.75" customHeight="1" x14ac:dyDescent="0.25">
      <c r="A46" s="52"/>
      <c r="B46" s="27" t="s">
        <v>77</v>
      </c>
      <c r="C46" s="28" t="s">
        <v>80</v>
      </c>
      <c r="D46" s="144">
        <v>300</v>
      </c>
      <c r="E46" s="41" t="s">
        <v>72</v>
      </c>
      <c r="F46" s="142">
        <v>1006</v>
      </c>
      <c r="G46" s="142">
        <f t="shared" si="1"/>
        <v>301800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:255" s="44" customFormat="1" ht="12.75" customHeight="1" x14ac:dyDescent="0.25">
      <c r="A47" s="52"/>
      <c r="B47" s="20" t="s">
        <v>78</v>
      </c>
      <c r="C47" s="28"/>
      <c r="D47" s="144"/>
      <c r="E47" s="145"/>
      <c r="F47" s="142"/>
      <c r="G47" s="1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</row>
    <row r="48" spans="1:255" s="44" customFormat="1" ht="12.75" customHeight="1" x14ac:dyDescent="0.25">
      <c r="A48" s="52"/>
      <c r="B48" s="27" t="s">
        <v>79</v>
      </c>
      <c r="C48" s="28" t="s">
        <v>62</v>
      </c>
      <c r="D48" s="144">
        <v>200</v>
      </c>
      <c r="E48" s="41" t="s">
        <v>72</v>
      </c>
      <c r="F48" s="142">
        <v>148</v>
      </c>
      <c r="G48" s="142">
        <f>(D48*F48)</f>
        <v>29600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:255" s="44" customFormat="1" ht="12.75" customHeight="1" x14ac:dyDescent="0.25">
      <c r="A49" s="52"/>
      <c r="B49" s="20" t="s">
        <v>33</v>
      </c>
      <c r="C49" s="21"/>
      <c r="D49" s="143"/>
      <c r="E49" s="143"/>
      <c r="F49" s="142"/>
      <c r="G49" s="142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</row>
    <row r="50" spans="1:255" s="44" customFormat="1" ht="12.75" customHeight="1" x14ac:dyDescent="0.25">
      <c r="A50" s="52"/>
      <c r="B50" s="29" t="s">
        <v>81</v>
      </c>
      <c r="C50" s="30" t="s">
        <v>63</v>
      </c>
      <c r="D50" s="146">
        <v>2</v>
      </c>
      <c r="E50" s="147" t="s">
        <v>71</v>
      </c>
      <c r="F50" s="142">
        <v>17230</v>
      </c>
      <c r="G50" s="142">
        <f>(D50*F50)</f>
        <v>34460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</row>
    <row r="51" spans="1:255" s="44" customFormat="1" ht="13.5" customHeight="1" x14ac:dyDescent="0.25">
      <c r="A51" s="39"/>
      <c r="B51" s="13" t="s">
        <v>34</v>
      </c>
      <c r="C51" s="14"/>
      <c r="D51" s="139"/>
      <c r="E51" s="139"/>
      <c r="F51" s="139"/>
      <c r="G51" s="140">
        <f>SUM(G41:G50)</f>
        <v>856560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:255" s="44" customFormat="1" ht="12" customHeight="1" x14ac:dyDescent="0.25">
      <c r="A52" s="46"/>
      <c r="B52" s="69"/>
      <c r="C52" s="70"/>
      <c r="D52" s="70"/>
      <c r="E52" s="75"/>
      <c r="F52" s="71"/>
      <c r="G52" s="71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:255" s="44" customFormat="1" ht="12" customHeight="1" x14ac:dyDescent="0.25">
      <c r="A53" s="39"/>
      <c r="B53" s="61" t="s">
        <v>35</v>
      </c>
      <c r="C53" s="62"/>
      <c r="D53" s="63"/>
      <c r="E53" s="63"/>
      <c r="F53" s="64"/>
      <c r="G53" s="64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</row>
    <row r="54" spans="1:255" s="44" customFormat="1" ht="24" customHeight="1" x14ac:dyDescent="0.25">
      <c r="A54" s="39"/>
      <c r="B54" s="72" t="s">
        <v>36</v>
      </c>
      <c r="C54" s="73" t="s">
        <v>29</v>
      </c>
      <c r="D54" s="73" t="s">
        <v>30</v>
      </c>
      <c r="E54" s="72" t="s">
        <v>18</v>
      </c>
      <c r="F54" s="73" t="s">
        <v>19</v>
      </c>
      <c r="G54" s="72" t="s">
        <v>20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</row>
    <row r="55" spans="1:255" s="44" customFormat="1" ht="12.75" customHeight="1" x14ac:dyDescent="0.25">
      <c r="A55" s="52"/>
      <c r="B55" s="23"/>
      <c r="C55" s="18"/>
      <c r="D55" s="19"/>
      <c r="E55" s="8"/>
      <c r="F55" s="22"/>
      <c r="G55" s="19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pans="1:255" s="44" customFormat="1" ht="13.5" customHeight="1" x14ac:dyDescent="0.25">
      <c r="A56" s="39"/>
      <c r="B56" s="76" t="s">
        <v>37</v>
      </c>
      <c r="C56" s="77"/>
      <c r="D56" s="77"/>
      <c r="E56" s="77"/>
      <c r="F56" s="78"/>
      <c r="G56" s="79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</row>
    <row r="57" spans="1:255" s="44" customFormat="1" ht="12" customHeight="1" x14ac:dyDescent="0.25">
      <c r="A57" s="46"/>
      <c r="B57" s="80"/>
      <c r="C57" s="80"/>
      <c r="D57" s="80"/>
      <c r="E57" s="80"/>
      <c r="F57" s="81"/>
      <c r="G57" s="81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</row>
    <row r="58" spans="1:255" s="44" customFormat="1" ht="12" customHeight="1" x14ac:dyDescent="0.25">
      <c r="A58" s="82"/>
      <c r="B58" s="83" t="s">
        <v>38</v>
      </c>
      <c r="C58" s="84"/>
      <c r="D58" s="84"/>
      <c r="E58" s="84"/>
      <c r="F58" s="84"/>
      <c r="G58" s="85">
        <f>G22+G37+G51+G56</f>
        <v>982560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</row>
    <row r="59" spans="1:255" s="44" customFormat="1" ht="12" customHeight="1" x14ac:dyDescent="0.25">
      <c r="A59" s="82"/>
      <c r="B59" s="86" t="s">
        <v>39</v>
      </c>
      <c r="C59" s="87"/>
      <c r="D59" s="87"/>
      <c r="E59" s="87"/>
      <c r="F59" s="87"/>
      <c r="G59" s="88">
        <f>G58*0.05</f>
        <v>49128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</row>
    <row r="60" spans="1:255" s="44" customFormat="1" ht="12" customHeight="1" x14ac:dyDescent="0.25">
      <c r="A60" s="82"/>
      <c r="B60" s="89" t="s">
        <v>40</v>
      </c>
      <c r="C60" s="90"/>
      <c r="D60" s="90"/>
      <c r="E60" s="90"/>
      <c r="F60" s="90"/>
      <c r="G60" s="91">
        <f>G59+G58</f>
        <v>1031688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</row>
    <row r="61" spans="1:255" s="44" customFormat="1" ht="12" customHeight="1" x14ac:dyDescent="0.25">
      <c r="A61" s="82"/>
      <c r="B61" s="86" t="s">
        <v>41</v>
      </c>
      <c r="C61" s="87"/>
      <c r="D61" s="87"/>
      <c r="E61" s="87"/>
      <c r="F61" s="87"/>
      <c r="G61" s="88">
        <f>G12</f>
        <v>1900000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</row>
    <row r="62" spans="1:255" s="44" customFormat="1" ht="12" customHeight="1" x14ac:dyDescent="0.25">
      <c r="A62" s="82"/>
      <c r="B62" s="92" t="s">
        <v>42</v>
      </c>
      <c r="C62" s="93"/>
      <c r="D62" s="93"/>
      <c r="E62" s="93"/>
      <c r="F62" s="93"/>
      <c r="G62" s="148">
        <f>G61-G60</f>
        <v>868312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</row>
    <row r="63" spans="1:255" s="44" customFormat="1" ht="12" customHeight="1" x14ac:dyDescent="0.25">
      <c r="A63" s="82"/>
      <c r="B63" s="94" t="s">
        <v>83</v>
      </c>
      <c r="C63" s="95"/>
      <c r="D63" s="95"/>
      <c r="E63" s="95"/>
      <c r="F63" s="95"/>
      <c r="G63" s="96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</row>
    <row r="64" spans="1:255" s="44" customFormat="1" ht="12.75" customHeight="1" thickBot="1" x14ac:dyDescent="0.3">
      <c r="A64" s="82"/>
      <c r="B64" s="97"/>
      <c r="C64" s="95"/>
      <c r="D64" s="95"/>
      <c r="E64" s="95"/>
      <c r="F64" s="95"/>
      <c r="G64" s="96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</row>
    <row r="65" spans="1:255" s="44" customFormat="1" ht="12" customHeight="1" x14ac:dyDescent="0.25">
      <c r="A65" s="82"/>
      <c r="B65" s="98" t="s">
        <v>84</v>
      </c>
      <c r="C65" s="99"/>
      <c r="D65" s="99"/>
      <c r="E65" s="99"/>
      <c r="F65" s="100"/>
      <c r="G65" s="96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</row>
    <row r="66" spans="1:255" s="44" customFormat="1" ht="12" customHeight="1" x14ac:dyDescent="0.25">
      <c r="A66" s="82"/>
      <c r="B66" s="101" t="s">
        <v>43</v>
      </c>
      <c r="C66" s="102"/>
      <c r="D66" s="102"/>
      <c r="E66" s="102"/>
      <c r="F66" s="103"/>
      <c r="G66" s="96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</row>
    <row r="67" spans="1:255" s="44" customFormat="1" ht="12" customHeight="1" x14ac:dyDescent="0.25">
      <c r="A67" s="82"/>
      <c r="B67" s="101" t="s">
        <v>44</v>
      </c>
      <c r="C67" s="102"/>
      <c r="D67" s="102"/>
      <c r="E67" s="102"/>
      <c r="F67" s="103"/>
      <c r="G67" s="96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</row>
    <row r="68" spans="1:255" s="44" customFormat="1" ht="12" customHeight="1" x14ac:dyDescent="0.25">
      <c r="A68" s="82"/>
      <c r="B68" s="101" t="s">
        <v>45</v>
      </c>
      <c r="C68" s="102"/>
      <c r="D68" s="102"/>
      <c r="E68" s="102"/>
      <c r="F68" s="103"/>
      <c r="G68" s="96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</row>
    <row r="69" spans="1:255" s="44" customFormat="1" ht="12" customHeight="1" x14ac:dyDescent="0.25">
      <c r="A69" s="82"/>
      <c r="B69" s="101" t="s">
        <v>46</v>
      </c>
      <c r="C69" s="102"/>
      <c r="D69" s="102"/>
      <c r="E69" s="102"/>
      <c r="F69" s="103"/>
      <c r="G69" s="96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</row>
    <row r="70" spans="1:255" s="44" customFormat="1" ht="12" customHeight="1" x14ac:dyDescent="0.25">
      <c r="A70" s="82"/>
      <c r="B70" s="101" t="s">
        <v>47</v>
      </c>
      <c r="C70" s="102"/>
      <c r="D70" s="102"/>
      <c r="E70" s="102"/>
      <c r="F70" s="103"/>
      <c r="G70" s="96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</row>
    <row r="71" spans="1:255" s="44" customFormat="1" ht="12.75" customHeight="1" thickBot="1" x14ac:dyDescent="0.3">
      <c r="A71" s="82"/>
      <c r="B71" s="104" t="s">
        <v>48</v>
      </c>
      <c r="C71" s="105"/>
      <c r="D71" s="105"/>
      <c r="E71" s="105"/>
      <c r="F71" s="106"/>
      <c r="G71" s="96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</row>
    <row r="72" spans="1:255" s="44" customFormat="1" ht="12.75" customHeight="1" x14ac:dyDescent="0.25">
      <c r="A72" s="82"/>
      <c r="B72" s="97"/>
      <c r="C72" s="102"/>
      <c r="D72" s="102"/>
      <c r="E72" s="102"/>
      <c r="F72" s="102"/>
      <c r="G72" s="96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</row>
    <row r="73" spans="1:255" s="44" customFormat="1" ht="15" customHeight="1" thickBot="1" x14ac:dyDescent="0.3">
      <c r="A73" s="82"/>
      <c r="B73" s="149" t="s">
        <v>49</v>
      </c>
      <c r="C73" s="150"/>
      <c r="D73" s="107"/>
      <c r="E73" s="108"/>
      <c r="F73" s="108"/>
      <c r="G73" s="96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</row>
    <row r="74" spans="1:255" s="44" customFormat="1" ht="12" customHeight="1" x14ac:dyDescent="0.25">
      <c r="A74" s="82"/>
      <c r="B74" s="109" t="s">
        <v>36</v>
      </c>
      <c r="C74" s="110" t="s">
        <v>88</v>
      </c>
      <c r="D74" s="111" t="s">
        <v>50</v>
      </c>
      <c r="E74" s="108"/>
      <c r="F74" s="108"/>
      <c r="G74" s="9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</row>
    <row r="75" spans="1:255" s="44" customFormat="1" ht="12" customHeight="1" x14ac:dyDescent="0.25">
      <c r="A75" s="82"/>
      <c r="B75" s="112" t="s">
        <v>51</v>
      </c>
      <c r="C75" s="113">
        <f>G22</f>
        <v>0</v>
      </c>
      <c r="D75" s="114">
        <f>(C75/C81)</f>
        <v>0</v>
      </c>
      <c r="E75" s="108"/>
      <c r="F75" s="108"/>
      <c r="G75" s="96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</row>
    <row r="76" spans="1:255" s="44" customFormat="1" ht="12" customHeight="1" x14ac:dyDescent="0.25">
      <c r="A76" s="82"/>
      <c r="B76" s="112" t="s">
        <v>52</v>
      </c>
      <c r="C76" s="115">
        <f>G27</f>
        <v>0</v>
      </c>
      <c r="D76" s="114">
        <v>0</v>
      </c>
      <c r="E76" s="108"/>
      <c r="F76" s="108"/>
      <c r="G76" s="96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</row>
    <row r="77" spans="1:255" s="44" customFormat="1" ht="12" customHeight="1" x14ac:dyDescent="0.25">
      <c r="A77" s="82"/>
      <c r="B77" s="112" t="s">
        <v>53</v>
      </c>
      <c r="C77" s="113">
        <f>G37</f>
        <v>126000</v>
      </c>
      <c r="D77" s="114">
        <f>(C77/C81)</f>
        <v>0.12212994626282364</v>
      </c>
      <c r="E77" s="108"/>
      <c r="F77" s="108"/>
      <c r="G77" s="96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</row>
    <row r="78" spans="1:255" s="44" customFormat="1" ht="12" customHeight="1" x14ac:dyDescent="0.25">
      <c r="A78" s="82"/>
      <c r="B78" s="112" t="s">
        <v>28</v>
      </c>
      <c r="C78" s="113">
        <f>G51</f>
        <v>856560</v>
      </c>
      <c r="D78" s="114">
        <f>(C78/C81)</f>
        <v>0.83025100611812874</v>
      </c>
      <c r="E78" s="108"/>
      <c r="F78" s="108"/>
      <c r="G78" s="96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</row>
    <row r="79" spans="1:255" s="44" customFormat="1" ht="12" customHeight="1" x14ac:dyDescent="0.25">
      <c r="A79" s="82"/>
      <c r="B79" s="112" t="s">
        <v>54</v>
      </c>
      <c r="C79" s="116">
        <f>G56</f>
        <v>0</v>
      </c>
      <c r="D79" s="114">
        <f>(C79/C81)</f>
        <v>0</v>
      </c>
      <c r="E79" s="117"/>
      <c r="F79" s="117"/>
      <c r="G79" s="96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</row>
    <row r="80" spans="1:255" s="44" customFormat="1" ht="12" customHeight="1" x14ac:dyDescent="0.25">
      <c r="A80" s="82"/>
      <c r="B80" s="112" t="s">
        <v>55</v>
      </c>
      <c r="C80" s="116">
        <f>G59</f>
        <v>49128</v>
      </c>
      <c r="D80" s="114">
        <f>(C80/C81)</f>
        <v>4.7619047619047616E-2</v>
      </c>
      <c r="E80" s="117"/>
      <c r="F80" s="117"/>
      <c r="G80" s="96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</row>
    <row r="81" spans="1:255" s="44" customFormat="1" ht="12.75" customHeight="1" thickBot="1" x14ac:dyDescent="0.3">
      <c r="A81" s="82"/>
      <c r="B81" s="118" t="s">
        <v>56</v>
      </c>
      <c r="C81" s="119">
        <f>SUM(C75:C80)</f>
        <v>1031688</v>
      </c>
      <c r="D81" s="120">
        <f>SUM(D75:D80)</f>
        <v>1</v>
      </c>
      <c r="E81" s="117"/>
      <c r="F81" s="117"/>
      <c r="G81" s="96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</row>
    <row r="82" spans="1:255" s="44" customFormat="1" ht="12" customHeight="1" x14ac:dyDescent="0.25">
      <c r="A82" s="82"/>
      <c r="B82" s="97"/>
      <c r="C82" s="95"/>
      <c r="D82" s="95"/>
      <c r="E82" s="95"/>
      <c r="F82" s="95"/>
      <c r="G82" s="96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</row>
    <row r="83" spans="1:255" s="44" customFormat="1" ht="12.75" customHeight="1" x14ac:dyDescent="0.25">
      <c r="A83" s="82"/>
      <c r="B83" s="38"/>
      <c r="C83" s="95"/>
      <c r="D83" s="95"/>
      <c r="E83" s="95"/>
      <c r="F83" s="95"/>
      <c r="G83" s="96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</row>
    <row r="84" spans="1:255" s="44" customFormat="1" ht="12" customHeight="1" thickBot="1" x14ac:dyDescent="0.3">
      <c r="A84" s="121"/>
      <c r="B84" s="122"/>
      <c r="C84" s="123" t="s">
        <v>82</v>
      </c>
      <c r="D84" s="124"/>
      <c r="E84" s="125"/>
      <c r="F84" s="126"/>
      <c r="G84" s="9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</row>
    <row r="85" spans="1:255" s="44" customFormat="1" ht="12" customHeight="1" x14ac:dyDescent="0.25">
      <c r="A85" s="82"/>
      <c r="B85" s="127" t="s">
        <v>92</v>
      </c>
      <c r="C85" s="131">
        <v>900</v>
      </c>
      <c r="D85" s="131">
        <v>1000</v>
      </c>
      <c r="E85" s="132">
        <v>1100</v>
      </c>
      <c r="F85" s="128"/>
      <c r="G85" s="129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</row>
    <row r="86" spans="1:255" s="44" customFormat="1" ht="12.75" customHeight="1" thickBot="1" x14ac:dyDescent="0.3">
      <c r="A86" s="82"/>
      <c r="B86" s="118" t="s">
        <v>85</v>
      </c>
      <c r="C86" s="119">
        <f>(G60/C85)</f>
        <v>1146.32</v>
      </c>
      <c r="D86" s="119">
        <f>(G60/D85)</f>
        <v>1031.6880000000001</v>
      </c>
      <c r="E86" s="130">
        <f>(G60/E85)</f>
        <v>937.8981818181818</v>
      </c>
      <c r="F86" s="128"/>
      <c r="G86" s="129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</row>
    <row r="87" spans="1:255" s="44" customFormat="1" ht="15.6" customHeight="1" x14ac:dyDescent="0.25">
      <c r="A87" s="82"/>
      <c r="B87" s="94" t="s">
        <v>57</v>
      </c>
      <c r="C87" s="102"/>
      <c r="D87" s="102"/>
      <c r="E87" s="102"/>
      <c r="F87" s="102"/>
      <c r="G87" s="102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Permanente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2022-06-20T20:13:28Z</dcterms:modified>
</cp:coreProperties>
</file>